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446" windowWidth="19320" windowHeight="58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Server NT</author>
  </authors>
  <commentList>
    <comment ref="L15" authorId="0">
      <text>
        <r>
          <rPr>
            <b/>
            <sz val="8"/>
            <rFont val="Tahoma"/>
            <family val="2"/>
          </rPr>
          <t>Server NT:</t>
        </r>
        <r>
          <rPr>
            <sz val="8"/>
            <rFont val="Tahoma"/>
            <family val="2"/>
          </rPr>
          <t xml:space="preserve">
1 фронтальная скоба + 2 боковые</t>
        </r>
      </text>
    </comment>
  </commentList>
</comments>
</file>

<file path=xl/sharedStrings.xml><?xml version="1.0" encoding="utf-8"?>
<sst xmlns="http://schemas.openxmlformats.org/spreadsheetml/2006/main" count="70" uniqueCount="45">
  <si>
    <t>Наименование</t>
  </si>
  <si>
    <t>Серия 10</t>
  </si>
  <si>
    <t>угол плоский</t>
  </si>
  <si>
    <t>заглушка</t>
  </si>
  <si>
    <t>скоба на стык</t>
  </si>
  <si>
    <t>тройник</t>
  </si>
  <si>
    <t>угол внутренний изменяемый</t>
  </si>
  <si>
    <t>угов внешний изменяемый</t>
  </si>
  <si>
    <t>Серия DLP</t>
  </si>
  <si>
    <t>короб установочный</t>
  </si>
  <si>
    <t>суппорт под модуль 45х45</t>
  </si>
  <si>
    <t>суппорт под 2 модуля 45х45</t>
  </si>
  <si>
    <t>суппорт под 3 модуля 45х45</t>
  </si>
  <si>
    <t>110х50</t>
  </si>
  <si>
    <t>105х50</t>
  </si>
  <si>
    <t xml:space="preserve">Кабельные каналы </t>
  </si>
  <si>
    <t>сечение</t>
  </si>
  <si>
    <t>Тариф</t>
  </si>
  <si>
    <t>МРЦ, руб</t>
  </si>
  <si>
    <t>Скидка,%</t>
  </si>
  <si>
    <t>евро</t>
  </si>
  <si>
    <t>руб.</t>
  </si>
  <si>
    <t>Артикул</t>
  </si>
  <si>
    <t>10696+10801</t>
  </si>
  <si>
    <t>10950+10959</t>
  </si>
  <si>
    <t>10950+2x10959</t>
  </si>
  <si>
    <t>перегородка для короба</t>
  </si>
  <si>
    <t>Сумма, руб.</t>
  </si>
  <si>
    <t>ИТОГО</t>
  </si>
  <si>
    <t>%</t>
  </si>
  <si>
    <t>Efapel/ Legrand</t>
  </si>
  <si>
    <r>
      <t>руб.</t>
    </r>
    <r>
      <rPr>
        <sz val="10"/>
        <color indexed="10"/>
        <rFont val="Calibri"/>
        <family val="2"/>
      </rPr>
      <t>*</t>
    </r>
  </si>
  <si>
    <t>Кол-во, (шт./м.)</t>
  </si>
  <si>
    <r>
      <t xml:space="preserve">* </t>
    </r>
    <r>
      <rPr>
        <sz val="10"/>
        <color indexed="8"/>
        <rFont val="Calibri"/>
        <family val="2"/>
      </rPr>
      <t>Курс евро ЦБ</t>
    </r>
  </si>
  <si>
    <t xml:space="preserve">Розетка 45x45 электрическая </t>
  </si>
  <si>
    <t>45х45</t>
  </si>
  <si>
    <t>EFAPEL (Португалия)</t>
  </si>
  <si>
    <t>LEGRAND (Франция)</t>
  </si>
  <si>
    <t>Розетка 45x45 RJ45 5e на 2 порта</t>
  </si>
  <si>
    <t>45132svm</t>
  </si>
  <si>
    <t>Розетка 45x45 электр.красная (со шторками)</t>
  </si>
  <si>
    <t>45131sbr</t>
  </si>
  <si>
    <t>45971SBR+ 21975х2</t>
  </si>
  <si>
    <t>076551х2</t>
  </si>
  <si>
    <t>Сравнительная таблица март 2016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</si>
</sst>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  <numFmt numFmtId="177" formatCode="#,##0.00&quot;р.&quot;"/>
    <numFmt numFmtId="178" formatCode="#,##0.0000"/>
    <numFmt numFmtId="179" formatCode="#,##0.000"/>
    <numFmt numFmtId="180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0"/>
      <color indexed="10"/>
      <name val="Calibri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Arial Cyr"/>
      <family val="0"/>
    </font>
    <font>
      <b/>
      <sz val="10"/>
      <color indexed="10"/>
      <name val="Calibri"/>
      <family val="2"/>
    </font>
    <font>
      <sz val="9"/>
      <color indexed="8"/>
      <name val="Calibri"/>
      <family val="2"/>
    </font>
    <font>
      <sz val="9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4"/>
      <color indexed="56"/>
      <name val="Calibri"/>
      <family val="2"/>
    </font>
    <font>
      <sz val="14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1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0">
    <xf numFmtId="0" fontId="0" fillId="0" borderId="0" xfId="0" applyAlignment="1">
      <alignment/>
    </xf>
    <xf numFmtId="2" fontId="22" fillId="0" borderId="10" xfId="0" applyNumberFormat="1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8" fillId="0" borderId="0" xfId="24" applyFont="1" applyFill="1" applyBorder="1" applyAlignment="1">
      <alignment/>
    </xf>
    <xf numFmtId="0" fontId="19" fillId="0" borderId="0" xfId="24" applyFont="1" applyFill="1" applyBorder="1" applyAlignment="1">
      <alignment/>
    </xf>
    <xf numFmtId="0" fontId="25" fillId="0" borderId="0" xfId="24" applyFont="1" applyFill="1" applyBorder="1" applyAlignment="1">
      <alignment/>
    </xf>
    <xf numFmtId="0" fontId="26" fillId="0" borderId="0" xfId="0" applyFont="1" applyFill="1" applyBorder="1" applyAlignment="1">
      <alignment/>
    </xf>
    <xf numFmtId="1" fontId="19" fillId="0" borderId="0" xfId="24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24" fillId="0" borderId="0" xfId="24" applyFont="1" applyFill="1" applyBorder="1" applyAlignment="1">
      <alignment/>
    </xf>
    <xf numFmtId="0" fontId="20" fillId="0" borderId="11" xfId="47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29" fillId="0" borderId="0" xfId="24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center"/>
    </xf>
    <xf numFmtId="0" fontId="22" fillId="0" borderId="13" xfId="50" applyFont="1" applyFill="1" applyBorder="1" applyAlignment="1">
      <alignment vertical="center" wrapText="1"/>
    </xf>
    <xf numFmtId="0" fontId="22" fillId="0" borderId="10" xfId="50" applyFont="1" applyFill="1" applyBorder="1" applyAlignment="1">
      <alignment vertical="center" wrapText="1"/>
    </xf>
    <xf numFmtId="0" fontId="22" fillId="0" borderId="14" xfId="5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32" fillId="0" borderId="17" xfId="47" applyFont="1" applyFill="1" applyBorder="1" applyAlignment="1">
      <alignment horizontal="center" vertical="center"/>
    </xf>
    <xf numFmtId="1" fontId="22" fillId="20" borderId="18" xfId="0" applyNumberFormat="1" applyFont="1" applyFill="1" applyBorder="1" applyAlignment="1">
      <alignment horizontal="center"/>
    </xf>
    <xf numFmtId="0" fontId="22" fillId="0" borderId="14" xfId="50" applyFont="1" applyFill="1" applyBorder="1" applyAlignment="1">
      <alignment horizontal="center" vertical="center"/>
    </xf>
    <xf numFmtId="1" fontId="22" fillId="0" borderId="19" xfId="50" applyNumberFormat="1" applyFont="1" applyFill="1" applyBorder="1" applyAlignment="1">
      <alignment horizontal="center" vertical="center" wrapText="1"/>
    </xf>
    <xf numFmtId="1" fontId="21" fillId="20" borderId="20" xfId="50" applyNumberFormat="1" applyFont="1" applyFill="1" applyBorder="1" applyAlignment="1">
      <alignment horizontal="center" vertical="center"/>
    </xf>
    <xf numFmtId="2" fontId="22" fillId="3" borderId="10" xfId="0" applyNumberFormat="1" applyFont="1" applyFill="1" applyBorder="1" applyAlignment="1">
      <alignment horizontal="center"/>
    </xf>
    <xf numFmtId="2" fontId="21" fillId="3" borderId="21" xfId="5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/>
    </xf>
    <xf numFmtId="0" fontId="19" fillId="0" borderId="14" xfId="50" applyFont="1" applyFill="1" applyBorder="1" applyAlignment="1">
      <alignment horizontal="center" vertical="center" wrapText="1"/>
    </xf>
    <xf numFmtId="0" fontId="32" fillId="0" borderId="22" xfId="47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2" fontId="22" fillId="2" borderId="11" xfId="0" applyNumberFormat="1" applyFont="1" applyFill="1" applyBorder="1" applyAlignment="1">
      <alignment horizontal="center" vertical="center"/>
    </xf>
    <xf numFmtId="2" fontId="21" fillId="2" borderId="24" xfId="5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2" fillId="0" borderId="28" xfId="0" applyFont="1" applyFill="1" applyBorder="1" applyAlignment="1">
      <alignment/>
    </xf>
    <xf numFmtId="0" fontId="25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2" fontId="22" fillId="0" borderId="14" xfId="0" applyNumberFormat="1" applyFont="1" applyFill="1" applyBorder="1" applyAlignment="1">
      <alignment horizontal="center"/>
    </xf>
    <xf numFmtId="2" fontId="22" fillId="0" borderId="14" xfId="0" applyNumberFormat="1" applyFont="1" applyFill="1" applyBorder="1" applyAlignment="1">
      <alignment horizontal="center" vertical="center"/>
    </xf>
    <xf numFmtId="2" fontId="22" fillId="2" borderId="27" xfId="0" applyNumberFormat="1" applyFont="1" applyFill="1" applyBorder="1" applyAlignment="1">
      <alignment horizontal="center" vertical="center"/>
    </xf>
    <xf numFmtId="0" fontId="30" fillId="0" borderId="29" xfId="0" applyNumberFormat="1" applyFont="1" applyFill="1" applyBorder="1" applyAlignment="1">
      <alignment horizontal="center" vertical="center"/>
    </xf>
    <xf numFmtId="2" fontId="22" fillId="3" borderId="14" xfId="0" applyNumberFormat="1" applyFont="1" applyFill="1" applyBorder="1" applyAlignment="1">
      <alignment horizontal="center"/>
    </xf>
    <xf numFmtId="1" fontId="22" fillId="20" borderId="19" xfId="0" applyNumberFormat="1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left" vertical="center"/>
    </xf>
    <xf numFmtId="0" fontId="25" fillId="0" borderId="31" xfId="0" applyFont="1" applyFill="1" applyBorder="1" applyAlignment="1">
      <alignment horizontal="center" vertical="center"/>
    </xf>
    <xf numFmtId="2" fontId="22" fillId="0" borderId="31" xfId="0" applyNumberFormat="1" applyFont="1" applyFill="1" applyBorder="1" applyAlignment="1">
      <alignment horizontal="center"/>
    </xf>
    <xf numFmtId="4" fontId="0" fillId="0" borderId="31" xfId="0" applyNumberFormat="1" applyFill="1" applyBorder="1" applyAlignment="1">
      <alignment horizontal="center"/>
    </xf>
    <xf numFmtId="2" fontId="22" fillId="3" borderId="31" xfId="0" applyNumberFormat="1" applyFont="1" applyFill="1" applyBorder="1" applyAlignment="1">
      <alignment horizontal="center"/>
    </xf>
    <xf numFmtId="1" fontId="22" fillId="20" borderId="32" xfId="0" applyNumberFormat="1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22" fillId="0" borderId="33" xfId="0" applyFont="1" applyFill="1" applyBorder="1" applyAlignment="1">
      <alignment/>
    </xf>
    <xf numFmtId="0" fontId="25" fillId="0" borderId="34" xfId="0" applyFont="1" applyFill="1" applyBorder="1" applyAlignment="1">
      <alignment horizontal="center" vertical="center"/>
    </xf>
    <xf numFmtId="2" fontId="22" fillId="0" borderId="34" xfId="0" applyNumberFormat="1" applyFont="1" applyFill="1" applyBorder="1" applyAlignment="1">
      <alignment horizontal="center"/>
    </xf>
    <xf numFmtId="2" fontId="22" fillId="0" borderId="34" xfId="0" applyNumberFormat="1" applyFont="1" applyFill="1" applyBorder="1" applyAlignment="1">
      <alignment horizontal="center" vertical="center"/>
    </xf>
    <xf numFmtId="2" fontId="22" fillId="2" borderId="33" xfId="0" applyNumberFormat="1" applyFont="1" applyFill="1" applyBorder="1" applyAlignment="1">
      <alignment horizontal="center" vertical="center"/>
    </xf>
    <xf numFmtId="0" fontId="30" fillId="0" borderId="35" xfId="0" applyNumberFormat="1" applyFont="1" applyFill="1" applyBorder="1" applyAlignment="1">
      <alignment horizontal="center" vertical="center"/>
    </xf>
    <xf numFmtId="2" fontId="22" fillId="3" borderId="34" xfId="0" applyNumberFormat="1" applyFont="1" applyFill="1" applyBorder="1" applyAlignment="1">
      <alignment horizontal="center"/>
    </xf>
    <xf numFmtId="1" fontId="22" fillId="20" borderId="36" xfId="0" applyNumberFormat="1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30" fillId="0" borderId="12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wrapText="1"/>
    </xf>
    <xf numFmtId="0" fontId="30" fillId="0" borderId="35" xfId="0" applyFont="1" applyFill="1" applyBorder="1" applyAlignment="1">
      <alignment horizontal="center" wrapText="1"/>
    </xf>
    <xf numFmtId="1" fontId="21" fillId="20" borderId="32" xfId="0" applyNumberFormat="1" applyFont="1" applyFill="1" applyBorder="1" applyAlignment="1">
      <alignment horizontal="center"/>
    </xf>
    <xf numFmtId="4" fontId="0" fillId="0" borderId="34" xfId="0" applyNumberForma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30" fillId="0" borderId="38" xfId="0" applyNumberFormat="1" applyFont="1" applyFill="1" applyBorder="1" applyAlignment="1">
      <alignment horizontal="center" vertical="center"/>
    </xf>
    <xf numFmtId="0" fontId="30" fillId="0" borderId="39" xfId="0" applyNumberFormat="1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/>
    </xf>
    <xf numFmtId="2" fontId="22" fillId="0" borderId="13" xfId="0" applyNumberFormat="1" applyFont="1" applyFill="1" applyBorder="1" applyAlignment="1">
      <alignment horizontal="center" vertical="center"/>
    </xf>
    <xf numFmtId="2" fontId="22" fillId="2" borderId="41" xfId="0" applyNumberFormat="1" applyFont="1" applyFill="1" applyBorder="1" applyAlignment="1">
      <alignment horizontal="center" vertical="center"/>
    </xf>
    <xf numFmtId="2" fontId="22" fillId="2" borderId="18" xfId="0" applyNumberFormat="1" applyFont="1" applyFill="1" applyBorder="1" applyAlignment="1">
      <alignment horizontal="center" vertical="center"/>
    </xf>
    <xf numFmtId="2" fontId="22" fillId="2" borderId="36" xfId="0" applyNumberFormat="1" applyFont="1" applyFill="1" applyBorder="1" applyAlignment="1">
      <alignment horizontal="center" vertical="center"/>
    </xf>
    <xf numFmtId="0" fontId="20" fillId="0" borderId="11" xfId="47" applyFont="1" applyFill="1" applyBorder="1" applyAlignment="1">
      <alignment horizontal="center" vertical="center"/>
    </xf>
    <xf numFmtId="0" fontId="32" fillId="0" borderId="17" xfId="47" applyFont="1" applyFill="1" applyBorder="1" applyAlignment="1">
      <alignment horizontal="center" vertical="center"/>
    </xf>
    <xf numFmtId="0" fontId="32" fillId="0" borderId="15" xfId="47" applyFont="1" applyFill="1" applyBorder="1" applyAlignment="1">
      <alignment horizontal="center" vertical="center"/>
    </xf>
    <xf numFmtId="0" fontId="32" fillId="0" borderId="26" xfId="47" applyFont="1" applyFill="1" applyBorder="1" applyAlignment="1">
      <alignment horizontal="center" vertical="center"/>
    </xf>
    <xf numFmtId="0" fontId="21" fillId="0" borderId="24" xfId="50" applyFont="1" applyFill="1" applyBorder="1" applyAlignment="1">
      <alignment horizontal="left" vertical="center"/>
    </xf>
    <xf numFmtId="0" fontId="21" fillId="0" borderId="42" xfId="50" applyFont="1" applyFill="1" applyBorder="1" applyAlignment="1">
      <alignment horizontal="left" vertical="center"/>
    </xf>
    <xf numFmtId="0" fontId="21" fillId="0" borderId="43" xfId="50" applyFont="1" applyFill="1" applyBorder="1" applyAlignment="1">
      <alignment horizontal="left" vertical="center"/>
    </xf>
    <xf numFmtId="0" fontId="22" fillId="0" borderId="44" xfId="50" applyFont="1" applyFill="1" applyBorder="1" applyAlignment="1">
      <alignment horizontal="center" vertical="center"/>
    </xf>
    <xf numFmtId="0" fontId="22" fillId="0" borderId="21" xfId="50" applyFont="1" applyFill="1" applyBorder="1" applyAlignment="1">
      <alignment horizontal="center" vertical="center"/>
    </xf>
    <xf numFmtId="0" fontId="31" fillId="0" borderId="40" xfId="47" applyFont="1" applyFill="1" applyBorder="1" applyAlignment="1">
      <alignment horizontal="center" vertical="center"/>
    </xf>
    <xf numFmtId="0" fontId="31" fillId="0" borderId="12" xfId="47" applyFont="1" applyFill="1" applyBorder="1" applyAlignment="1">
      <alignment horizontal="center" vertical="center"/>
    </xf>
    <xf numFmtId="0" fontId="31" fillId="0" borderId="29" xfId="47" applyFont="1" applyFill="1" applyBorder="1" applyAlignment="1">
      <alignment horizontal="center" vertical="center"/>
    </xf>
    <xf numFmtId="0" fontId="22" fillId="0" borderId="45" xfId="50" applyFont="1" applyFill="1" applyBorder="1" applyAlignment="1">
      <alignment horizontal="center" vertical="center"/>
    </xf>
    <xf numFmtId="0" fontId="22" fillId="0" borderId="13" xfId="50" applyFont="1" applyFill="1" applyBorder="1" applyAlignment="1">
      <alignment horizontal="center" vertical="center"/>
    </xf>
    <xf numFmtId="0" fontId="22" fillId="0" borderId="10" xfId="50" applyFont="1" applyFill="1" applyBorder="1" applyAlignment="1">
      <alignment horizontal="center" vertical="center"/>
    </xf>
    <xf numFmtId="0" fontId="22" fillId="0" borderId="14" xfId="50" applyFont="1" applyFill="1" applyBorder="1" applyAlignment="1">
      <alignment horizontal="center" vertical="center"/>
    </xf>
    <xf numFmtId="0" fontId="22" fillId="0" borderId="22" xfId="50" applyFont="1" applyFill="1" applyBorder="1" applyAlignment="1">
      <alignment horizontal="center" vertical="center"/>
    </xf>
    <xf numFmtId="0" fontId="22" fillId="0" borderId="46" xfId="50" applyFont="1" applyFill="1" applyBorder="1" applyAlignment="1">
      <alignment horizontal="center" vertical="center"/>
    </xf>
    <xf numFmtId="0" fontId="22" fillId="0" borderId="47" xfId="50" applyFont="1" applyFill="1" applyBorder="1" applyAlignment="1">
      <alignment horizontal="center" vertical="center" wrapText="1"/>
    </xf>
    <xf numFmtId="0" fontId="22" fillId="0" borderId="31" xfId="50" applyFont="1" applyFill="1" applyBorder="1" applyAlignment="1">
      <alignment horizontal="center" vertical="center" wrapText="1"/>
    </xf>
    <xf numFmtId="0" fontId="33" fillId="0" borderId="48" xfId="47" applyFont="1" applyFill="1" applyBorder="1" applyAlignment="1">
      <alignment horizontal="center"/>
    </xf>
    <xf numFmtId="0" fontId="33" fillId="0" borderId="47" xfId="47" applyFont="1" applyFill="1" applyBorder="1" applyAlignment="1">
      <alignment horizontal="center"/>
    </xf>
    <xf numFmtId="0" fontId="33" fillId="0" borderId="49" xfId="47" applyFont="1" applyFill="1" applyBorder="1" applyAlignment="1">
      <alignment horizontal="center"/>
    </xf>
    <xf numFmtId="0" fontId="34" fillId="0" borderId="48" xfId="47" applyFont="1" applyFill="1" applyBorder="1" applyAlignment="1">
      <alignment horizontal="center"/>
    </xf>
    <xf numFmtId="0" fontId="34" fillId="0" borderId="47" xfId="47" applyFont="1" applyFill="1" applyBorder="1" applyAlignment="1">
      <alignment horizontal="center"/>
    </xf>
    <xf numFmtId="0" fontId="34" fillId="0" borderId="49" xfId="47" applyFont="1" applyFill="1" applyBorder="1" applyAlignment="1">
      <alignment horizontal="center"/>
    </xf>
    <xf numFmtId="1" fontId="31" fillId="0" borderId="41" xfId="47" applyNumberFormat="1" applyFont="1" applyFill="1" applyBorder="1" applyAlignment="1">
      <alignment horizontal="center"/>
    </xf>
    <xf numFmtId="1" fontId="31" fillId="0" borderId="18" xfId="47" applyNumberFormat="1" applyFont="1" applyFill="1" applyBorder="1" applyAlignment="1">
      <alignment horizontal="center"/>
    </xf>
    <xf numFmtId="0" fontId="22" fillId="0" borderId="13" xfId="50" applyFont="1" applyFill="1" applyBorder="1" applyAlignment="1">
      <alignment horizontal="center" vertical="center" wrapText="1"/>
    </xf>
    <xf numFmtId="0" fontId="22" fillId="0" borderId="10" xfId="50" applyFont="1" applyFill="1" applyBorder="1" applyAlignment="1">
      <alignment horizontal="center" vertical="center" wrapText="1"/>
    </xf>
    <xf numFmtId="0" fontId="22" fillId="0" borderId="14" xfId="50" applyFont="1" applyFill="1" applyBorder="1" applyAlignment="1">
      <alignment horizontal="center" vertical="center" wrapText="1"/>
    </xf>
    <xf numFmtId="0" fontId="32" fillId="0" borderId="50" xfId="47" applyFont="1" applyFill="1" applyBorder="1" applyAlignment="1">
      <alignment horizontal="center" vertical="center" wrapText="1"/>
    </xf>
    <xf numFmtId="0" fontId="32" fillId="0" borderId="51" xfId="47" applyFont="1" applyFill="1" applyBorder="1" applyAlignment="1">
      <alignment horizontal="center" vertical="center" wrapText="1"/>
    </xf>
    <xf numFmtId="0" fontId="22" fillId="0" borderId="41" xfId="50" applyFont="1" applyFill="1" applyBorder="1" applyAlignment="1">
      <alignment horizontal="center" vertical="center" wrapText="1"/>
    </xf>
    <xf numFmtId="0" fontId="22" fillId="0" borderId="18" xfId="50" applyFont="1" applyFill="1" applyBorder="1" applyAlignment="1">
      <alignment horizontal="center" vertical="center" wrapText="1"/>
    </xf>
    <xf numFmtId="0" fontId="22" fillId="0" borderId="19" xfId="50" applyFont="1" applyFill="1" applyBorder="1" applyAlignment="1">
      <alignment horizontal="center" vertical="center" wrapText="1"/>
    </xf>
    <xf numFmtId="0" fontId="22" fillId="0" borderId="52" xfId="50" applyFont="1" applyFill="1" applyBorder="1" applyAlignment="1">
      <alignment horizontal="center" vertical="center" wrapText="1"/>
    </xf>
    <xf numFmtId="0" fontId="22" fillId="0" borderId="53" xfId="50" applyFont="1" applyFill="1" applyBorder="1" applyAlignment="1">
      <alignment horizontal="center" vertical="center" wrapText="1"/>
    </xf>
    <xf numFmtId="0" fontId="22" fillId="0" borderId="30" xfId="50" applyFont="1" applyFill="1" applyBorder="1" applyAlignment="1">
      <alignment horizontal="center" vertical="center" wrapText="1"/>
    </xf>
    <xf numFmtId="0" fontId="22" fillId="0" borderId="38" xfId="5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tabSelected="1" zoomScalePageLayoutView="0" workbookViewId="0" topLeftCell="B1">
      <pane xSplit="8" topLeftCell="J1" activePane="topRight" state="frozen"/>
      <selection pane="topLeft" activeCell="B1" sqref="B1"/>
      <selection pane="topRight" activeCell="T17" sqref="T17"/>
    </sheetView>
  </sheetViews>
  <sheetFormatPr defaultColWidth="8.875" defaultRowHeight="12.75"/>
  <cols>
    <col min="1" max="1" width="1.00390625" style="3" hidden="1" customWidth="1"/>
    <col min="2" max="2" width="27.75390625" style="3" customWidth="1"/>
    <col min="3" max="4" width="7.875" style="3" customWidth="1"/>
    <col min="5" max="5" width="7.875" style="7" customWidth="1"/>
    <col min="6" max="6" width="4.75390625" style="7" customWidth="1"/>
    <col min="7" max="7" width="8.25390625" style="3" customWidth="1"/>
    <col min="8" max="8" width="8.75390625" style="3" customWidth="1"/>
    <col min="9" max="9" width="10.125" style="3" customWidth="1"/>
    <col min="10" max="10" width="7.875" style="3" customWidth="1"/>
    <col min="11" max="11" width="8.00390625" style="7" customWidth="1"/>
    <col min="12" max="12" width="8.625" style="3" bestFit="1" customWidth="1"/>
    <col min="13" max="13" width="8.625" style="3" customWidth="1"/>
    <col min="14" max="14" width="9.875" style="9" customWidth="1"/>
    <col min="15" max="15" width="9.25390625" style="9" customWidth="1"/>
    <col min="16" max="16384" width="8.875" style="3" customWidth="1"/>
  </cols>
  <sheetData>
    <row r="1" spans="1:11" ht="15.75" customHeight="1">
      <c r="A1" s="13"/>
      <c r="B1" s="13" t="s">
        <v>15</v>
      </c>
      <c r="C1" s="13"/>
      <c r="D1" s="13"/>
      <c r="E1" s="13"/>
      <c r="F1" s="6"/>
      <c r="G1" s="4"/>
      <c r="H1" s="4"/>
      <c r="I1" s="4"/>
      <c r="J1" s="4"/>
      <c r="K1" s="6"/>
    </row>
    <row r="2" spans="1:15" ht="17.25" customHeight="1">
      <c r="A2" s="13"/>
      <c r="B2" s="13" t="s">
        <v>44</v>
      </c>
      <c r="C2" s="13"/>
      <c r="D2" s="13"/>
      <c r="E2" s="6"/>
      <c r="F2" s="6"/>
      <c r="G2" s="4"/>
      <c r="H2" s="4"/>
      <c r="I2" s="4"/>
      <c r="J2" s="4"/>
      <c r="K2" s="6"/>
      <c r="L2" s="5"/>
      <c r="M2" s="5"/>
      <c r="N2" s="8"/>
      <c r="O2" s="8"/>
    </row>
    <row r="3" spans="1:15" ht="16.5" customHeight="1" thickBot="1">
      <c r="A3" s="13"/>
      <c r="B3" s="5" t="s">
        <v>33</v>
      </c>
      <c r="C3" s="10">
        <v>80</v>
      </c>
      <c r="D3" s="5"/>
      <c r="E3" s="3"/>
      <c r="G3" s="4"/>
      <c r="H3" s="4"/>
      <c r="I3" s="4"/>
      <c r="J3" s="4"/>
      <c r="K3" s="6"/>
      <c r="L3" s="5"/>
      <c r="M3" s="5"/>
      <c r="N3" s="8"/>
      <c r="O3" s="8"/>
    </row>
    <row r="4" spans="1:15" ht="19.5" thickBot="1">
      <c r="A4" s="80"/>
      <c r="B4" s="81" t="s">
        <v>0</v>
      </c>
      <c r="C4" s="111" t="s">
        <v>32</v>
      </c>
      <c r="D4" s="100" t="s">
        <v>36</v>
      </c>
      <c r="E4" s="101"/>
      <c r="F4" s="101"/>
      <c r="G4" s="101"/>
      <c r="H4" s="101"/>
      <c r="I4" s="102"/>
      <c r="J4" s="103" t="s">
        <v>37</v>
      </c>
      <c r="K4" s="104"/>
      <c r="L4" s="104"/>
      <c r="M4" s="104"/>
      <c r="N4" s="104"/>
      <c r="O4" s="105"/>
    </row>
    <row r="5" spans="1:15" ht="13.5" customHeight="1">
      <c r="A5" s="80"/>
      <c r="B5" s="82"/>
      <c r="C5" s="112"/>
      <c r="D5" s="89" t="s">
        <v>22</v>
      </c>
      <c r="E5" s="93" t="s">
        <v>16</v>
      </c>
      <c r="F5" s="116" t="s">
        <v>17</v>
      </c>
      <c r="G5" s="117"/>
      <c r="H5" s="16" t="s">
        <v>18</v>
      </c>
      <c r="I5" s="113" t="s">
        <v>27</v>
      </c>
      <c r="J5" s="89" t="s">
        <v>22</v>
      </c>
      <c r="K5" s="93" t="s">
        <v>16</v>
      </c>
      <c r="L5" s="98" t="s">
        <v>17</v>
      </c>
      <c r="M5" s="16" t="s">
        <v>18</v>
      </c>
      <c r="N5" s="108" t="s">
        <v>27</v>
      </c>
      <c r="O5" s="106" t="s">
        <v>29</v>
      </c>
    </row>
    <row r="6" spans="1:15" ht="13.5" customHeight="1">
      <c r="A6" s="80"/>
      <c r="B6" s="82"/>
      <c r="C6" s="112"/>
      <c r="D6" s="90"/>
      <c r="E6" s="94"/>
      <c r="F6" s="118"/>
      <c r="G6" s="119"/>
      <c r="H6" s="17" t="s">
        <v>19</v>
      </c>
      <c r="I6" s="114"/>
      <c r="J6" s="90"/>
      <c r="K6" s="94"/>
      <c r="L6" s="99"/>
      <c r="M6" s="17" t="s">
        <v>19</v>
      </c>
      <c r="N6" s="109"/>
      <c r="O6" s="107"/>
    </row>
    <row r="7" spans="1:15" ht="48" customHeight="1" thickBot="1">
      <c r="A7" s="80"/>
      <c r="B7" s="83"/>
      <c r="C7" s="112"/>
      <c r="D7" s="91"/>
      <c r="E7" s="95"/>
      <c r="F7" s="24" t="s">
        <v>20</v>
      </c>
      <c r="G7" s="18" t="s">
        <v>31</v>
      </c>
      <c r="H7" s="30">
        <v>29</v>
      </c>
      <c r="I7" s="115"/>
      <c r="J7" s="91"/>
      <c r="K7" s="95"/>
      <c r="L7" s="18" t="s">
        <v>21</v>
      </c>
      <c r="M7" s="30">
        <v>40</v>
      </c>
      <c r="N7" s="110"/>
      <c r="O7" s="25" t="s">
        <v>30</v>
      </c>
    </row>
    <row r="8" spans="1:15" ht="18" customHeight="1">
      <c r="A8" s="11"/>
      <c r="B8" s="31"/>
      <c r="C8" s="22"/>
      <c r="D8" s="92" t="s">
        <v>1</v>
      </c>
      <c r="E8" s="92"/>
      <c r="F8" s="92"/>
      <c r="G8" s="92"/>
      <c r="H8" s="92"/>
      <c r="I8" s="92"/>
      <c r="J8" s="96" t="s">
        <v>8</v>
      </c>
      <c r="K8" s="92"/>
      <c r="L8" s="92"/>
      <c r="M8" s="92"/>
      <c r="N8" s="92"/>
      <c r="O8" s="97"/>
    </row>
    <row r="9" spans="1:15" ht="13.5" customHeight="1">
      <c r="A9" s="12">
        <v>1</v>
      </c>
      <c r="B9" s="32" t="s">
        <v>9</v>
      </c>
      <c r="C9" s="20">
        <v>100</v>
      </c>
      <c r="D9" s="65">
        <v>10090</v>
      </c>
      <c r="E9" s="14" t="s">
        <v>13</v>
      </c>
      <c r="F9" s="19">
        <v>7.77</v>
      </c>
      <c r="G9" s="1">
        <f aca="true" t="shared" si="0" ref="G9:G22">F9*$C$3</f>
        <v>621.5999999999999</v>
      </c>
      <c r="H9" s="2">
        <f aca="true" t="shared" si="1" ref="H9:H22">G9*(100-$H$7)/100</f>
        <v>441.3359999999999</v>
      </c>
      <c r="I9" s="34">
        <f aca="true" t="shared" si="2" ref="I9:I21">C9*H9</f>
        <v>44133.59999999999</v>
      </c>
      <c r="J9" s="15">
        <v>10429</v>
      </c>
      <c r="K9" s="14" t="s">
        <v>14</v>
      </c>
      <c r="L9" s="29">
        <v>933.46</v>
      </c>
      <c r="M9" s="1">
        <f aca="true" t="shared" si="3" ref="M9:M21">L9*(100-$M$7)/100</f>
        <v>560.076</v>
      </c>
      <c r="N9" s="27">
        <f aca="true" t="shared" si="4" ref="N9:N22">M9*C9</f>
        <v>56007.600000000006</v>
      </c>
      <c r="O9" s="23">
        <f aca="true" t="shared" si="5" ref="O9:O23">(N9/I9-1)*100</f>
        <v>26.904671270868484</v>
      </c>
    </row>
    <row r="10" spans="1:15" ht="13.5" customHeight="1">
      <c r="A10" s="12"/>
      <c r="B10" s="32" t="s">
        <v>26</v>
      </c>
      <c r="C10" s="20">
        <v>44</v>
      </c>
      <c r="D10" s="65">
        <v>10099</v>
      </c>
      <c r="E10" s="14" t="s">
        <v>13</v>
      </c>
      <c r="F10" s="19">
        <v>1.69</v>
      </c>
      <c r="G10" s="1">
        <f t="shared" si="0"/>
        <v>135.2</v>
      </c>
      <c r="H10" s="2">
        <f t="shared" si="1"/>
        <v>95.99199999999999</v>
      </c>
      <c r="I10" s="34">
        <f t="shared" si="2"/>
        <v>4223.647999999999</v>
      </c>
      <c r="J10" s="15">
        <v>10582</v>
      </c>
      <c r="K10" s="14" t="s">
        <v>14</v>
      </c>
      <c r="L10" s="29">
        <v>267.21</v>
      </c>
      <c r="M10" s="1">
        <f t="shared" si="3"/>
        <v>160.326</v>
      </c>
      <c r="N10" s="27">
        <f t="shared" si="4"/>
        <v>7054.344</v>
      </c>
      <c r="O10" s="23">
        <f t="shared" si="5"/>
        <v>67.0201683473623</v>
      </c>
    </row>
    <row r="11" spans="1:15" ht="13.5" customHeight="1">
      <c r="A11" s="12">
        <v>2</v>
      </c>
      <c r="B11" s="32" t="s">
        <v>6</v>
      </c>
      <c r="C11" s="20">
        <v>10</v>
      </c>
      <c r="D11" s="65">
        <v>10092</v>
      </c>
      <c r="E11" s="14" t="s">
        <v>13</v>
      </c>
      <c r="F11" s="19">
        <v>2.67</v>
      </c>
      <c r="G11" s="1">
        <f t="shared" si="0"/>
        <v>213.6</v>
      </c>
      <c r="H11" s="2">
        <f t="shared" si="1"/>
        <v>151.656</v>
      </c>
      <c r="I11" s="34">
        <f t="shared" si="2"/>
        <v>1516.56</v>
      </c>
      <c r="J11" s="15">
        <v>10605</v>
      </c>
      <c r="K11" s="14" t="s">
        <v>14</v>
      </c>
      <c r="L11" s="29">
        <v>661.34</v>
      </c>
      <c r="M11" s="1">
        <f t="shared" si="3"/>
        <v>396.80400000000003</v>
      </c>
      <c r="N11" s="27">
        <f t="shared" si="4"/>
        <v>3968.0400000000004</v>
      </c>
      <c r="O11" s="23">
        <f t="shared" si="5"/>
        <v>161.64741256527938</v>
      </c>
    </row>
    <row r="12" spans="1:15" ht="13.5" customHeight="1">
      <c r="A12" s="12">
        <v>3</v>
      </c>
      <c r="B12" s="32" t="s">
        <v>7</v>
      </c>
      <c r="C12" s="20">
        <v>6</v>
      </c>
      <c r="D12" s="65">
        <v>10096</v>
      </c>
      <c r="E12" s="14" t="s">
        <v>13</v>
      </c>
      <c r="F12" s="19">
        <v>2.67</v>
      </c>
      <c r="G12" s="1">
        <f t="shared" si="0"/>
        <v>213.6</v>
      </c>
      <c r="H12" s="2">
        <f t="shared" si="1"/>
        <v>151.656</v>
      </c>
      <c r="I12" s="34">
        <f t="shared" si="2"/>
        <v>909.936</v>
      </c>
      <c r="J12" s="15">
        <v>10619</v>
      </c>
      <c r="K12" s="14" t="s">
        <v>14</v>
      </c>
      <c r="L12" s="29">
        <v>736.04</v>
      </c>
      <c r="M12" s="1">
        <f t="shared" si="3"/>
        <v>441.62399999999997</v>
      </c>
      <c r="N12" s="27">
        <f t="shared" si="4"/>
        <v>2649.7439999999997</v>
      </c>
      <c r="O12" s="23">
        <f t="shared" si="5"/>
        <v>191.20113942079436</v>
      </c>
    </row>
    <row r="13" spans="1:15" ht="13.5" customHeight="1">
      <c r="A13" s="12">
        <v>4</v>
      </c>
      <c r="B13" s="32" t="s">
        <v>2</v>
      </c>
      <c r="C13" s="20">
        <v>9</v>
      </c>
      <c r="D13" s="65">
        <v>10093</v>
      </c>
      <c r="E13" s="14" t="s">
        <v>13</v>
      </c>
      <c r="F13" s="19">
        <v>2.67</v>
      </c>
      <c r="G13" s="1">
        <f t="shared" si="0"/>
        <v>213.6</v>
      </c>
      <c r="H13" s="2">
        <f t="shared" si="1"/>
        <v>151.656</v>
      </c>
      <c r="I13" s="34">
        <f t="shared" si="2"/>
        <v>1364.904</v>
      </c>
      <c r="J13" s="15">
        <v>10786</v>
      </c>
      <c r="K13" s="14" t="s">
        <v>14</v>
      </c>
      <c r="L13" s="29">
        <v>998.3</v>
      </c>
      <c r="M13" s="1">
        <f t="shared" si="3"/>
        <v>598.98</v>
      </c>
      <c r="N13" s="27">
        <f t="shared" si="4"/>
        <v>5390.82</v>
      </c>
      <c r="O13" s="23">
        <f t="shared" si="5"/>
        <v>294.9596455135306</v>
      </c>
    </row>
    <row r="14" spans="1:15" ht="13.5" customHeight="1">
      <c r="A14" s="12">
        <v>5</v>
      </c>
      <c r="B14" s="32" t="s">
        <v>3</v>
      </c>
      <c r="C14" s="20">
        <v>22</v>
      </c>
      <c r="D14" s="65">
        <v>10095</v>
      </c>
      <c r="E14" s="14" t="s">
        <v>13</v>
      </c>
      <c r="F14" s="19">
        <v>1.31</v>
      </c>
      <c r="G14" s="1">
        <f t="shared" si="0"/>
        <v>104.80000000000001</v>
      </c>
      <c r="H14" s="2">
        <f t="shared" si="1"/>
        <v>74.40800000000002</v>
      </c>
      <c r="I14" s="34">
        <f t="shared" si="2"/>
        <v>1636.9760000000003</v>
      </c>
      <c r="J14" s="15">
        <v>10700</v>
      </c>
      <c r="K14" s="14" t="s">
        <v>14</v>
      </c>
      <c r="L14" s="29">
        <v>131.02</v>
      </c>
      <c r="M14" s="1">
        <f t="shared" si="3"/>
        <v>78.61200000000001</v>
      </c>
      <c r="N14" s="27">
        <f t="shared" si="4"/>
        <v>1729.4640000000002</v>
      </c>
      <c r="O14" s="23">
        <f t="shared" si="5"/>
        <v>5.649930115041379</v>
      </c>
    </row>
    <row r="15" spans="1:15" ht="13.5" customHeight="1">
      <c r="A15" s="12">
        <v>6</v>
      </c>
      <c r="B15" s="32" t="s">
        <v>4</v>
      </c>
      <c r="C15" s="20">
        <v>28</v>
      </c>
      <c r="D15" s="65">
        <v>10094</v>
      </c>
      <c r="E15" s="14" t="s">
        <v>13</v>
      </c>
      <c r="F15" s="19">
        <v>1.37</v>
      </c>
      <c r="G15" s="1">
        <f t="shared" si="0"/>
        <v>109.60000000000001</v>
      </c>
      <c r="H15" s="2">
        <f t="shared" si="1"/>
        <v>77.816</v>
      </c>
      <c r="I15" s="34">
        <f t="shared" si="2"/>
        <v>2178.848</v>
      </c>
      <c r="J15" s="15" t="s">
        <v>23</v>
      </c>
      <c r="K15" s="14" t="s">
        <v>14</v>
      </c>
      <c r="L15" s="1">
        <v>167.76</v>
      </c>
      <c r="M15" s="1">
        <f t="shared" si="3"/>
        <v>100.65599999999999</v>
      </c>
      <c r="N15" s="27">
        <f t="shared" si="4"/>
        <v>2818.368</v>
      </c>
      <c r="O15" s="23">
        <f t="shared" si="5"/>
        <v>29.351290223090377</v>
      </c>
    </row>
    <row r="16" spans="1:15" ht="13.5" customHeight="1">
      <c r="A16" s="12">
        <v>7</v>
      </c>
      <c r="B16" s="32" t="s">
        <v>5</v>
      </c>
      <c r="C16" s="20">
        <v>3</v>
      </c>
      <c r="D16" s="65">
        <v>10091</v>
      </c>
      <c r="E16" s="14" t="s">
        <v>13</v>
      </c>
      <c r="F16" s="19">
        <v>2.67</v>
      </c>
      <c r="G16" s="1">
        <f t="shared" si="0"/>
        <v>213.6</v>
      </c>
      <c r="H16" s="2">
        <f t="shared" si="1"/>
        <v>151.656</v>
      </c>
      <c r="I16" s="34">
        <f t="shared" si="2"/>
        <v>454.968</v>
      </c>
      <c r="J16" s="15">
        <v>10740</v>
      </c>
      <c r="K16" s="14" t="s">
        <v>14</v>
      </c>
      <c r="L16" s="29">
        <v>1863.63</v>
      </c>
      <c r="M16" s="1">
        <f t="shared" si="3"/>
        <v>1118.178</v>
      </c>
      <c r="N16" s="27">
        <f t="shared" si="4"/>
        <v>3354.5340000000006</v>
      </c>
      <c r="O16" s="23">
        <f t="shared" si="5"/>
        <v>637.3120746953633</v>
      </c>
    </row>
    <row r="17" spans="1:15" ht="13.5" customHeight="1">
      <c r="A17" s="12">
        <v>8</v>
      </c>
      <c r="B17" s="32" t="s">
        <v>10</v>
      </c>
      <c r="C17" s="20">
        <v>50</v>
      </c>
      <c r="D17" s="65">
        <v>10950</v>
      </c>
      <c r="E17" s="14"/>
      <c r="F17" s="19">
        <v>1.48</v>
      </c>
      <c r="G17" s="1">
        <f t="shared" si="0"/>
        <v>118.4</v>
      </c>
      <c r="H17" s="2">
        <f t="shared" si="1"/>
        <v>84.064</v>
      </c>
      <c r="I17" s="34">
        <f t="shared" si="2"/>
        <v>4203.2</v>
      </c>
      <c r="J17" s="15">
        <v>10952</v>
      </c>
      <c r="K17" s="14"/>
      <c r="L17" s="29">
        <v>141.54</v>
      </c>
      <c r="M17" s="1">
        <f t="shared" si="3"/>
        <v>84.92399999999999</v>
      </c>
      <c r="N17" s="27">
        <f t="shared" si="4"/>
        <v>4246.2</v>
      </c>
      <c r="O17" s="23">
        <f t="shared" si="5"/>
        <v>1.0230300723258479</v>
      </c>
    </row>
    <row r="18" spans="1:15" ht="13.5" customHeight="1">
      <c r="A18" s="38">
        <v>9</v>
      </c>
      <c r="B18" s="39" t="s">
        <v>11</v>
      </c>
      <c r="C18" s="20">
        <v>26</v>
      </c>
      <c r="D18" s="66" t="s">
        <v>24</v>
      </c>
      <c r="E18" s="40"/>
      <c r="F18" s="41">
        <f>SUM(F17,0.99)</f>
        <v>2.4699999999999998</v>
      </c>
      <c r="G18" s="42">
        <f t="shared" si="0"/>
        <v>197.59999999999997</v>
      </c>
      <c r="H18" s="43">
        <f t="shared" si="1"/>
        <v>140.29599999999996</v>
      </c>
      <c r="I18" s="44">
        <f t="shared" si="2"/>
        <v>3647.695999999999</v>
      </c>
      <c r="J18" s="45">
        <v>10954</v>
      </c>
      <c r="K18" s="40"/>
      <c r="L18" s="29">
        <v>234.02</v>
      </c>
      <c r="M18" s="42">
        <f t="shared" si="3"/>
        <v>140.412</v>
      </c>
      <c r="N18" s="46">
        <f t="shared" si="4"/>
        <v>3650.712</v>
      </c>
      <c r="O18" s="47">
        <f t="shared" si="5"/>
        <v>0.08268232879058424</v>
      </c>
    </row>
    <row r="19" spans="1:21" s="64" customFormat="1" ht="13.5" customHeight="1" thickBot="1">
      <c r="A19" s="55">
        <v>10</v>
      </c>
      <c r="B19" s="56" t="s">
        <v>12</v>
      </c>
      <c r="C19" s="21">
        <v>16</v>
      </c>
      <c r="D19" s="67" t="s">
        <v>25</v>
      </c>
      <c r="E19" s="57"/>
      <c r="F19" s="58">
        <f>SUM(F17,2*0.99)</f>
        <v>3.46</v>
      </c>
      <c r="G19" s="58">
        <f t="shared" si="0"/>
        <v>276.8</v>
      </c>
      <c r="H19" s="59">
        <f t="shared" si="1"/>
        <v>196.528</v>
      </c>
      <c r="I19" s="60">
        <f t="shared" si="2"/>
        <v>3144.448</v>
      </c>
      <c r="J19" s="61">
        <v>10956</v>
      </c>
      <c r="K19" s="57"/>
      <c r="L19" s="58">
        <v>391.72</v>
      </c>
      <c r="M19" s="58">
        <f t="shared" si="3"/>
        <v>235.032</v>
      </c>
      <c r="N19" s="62">
        <f t="shared" si="4"/>
        <v>3760.512</v>
      </c>
      <c r="O19" s="63">
        <f t="shared" si="5"/>
        <v>19.59211918912318</v>
      </c>
      <c r="P19" s="3"/>
      <c r="Q19" s="3"/>
      <c r="R19" s="3"/>
      <c r="S19" s="3"/>
      <c r="T19" s="3"/>
      <c r="U19" s="3"/>
    </row>
    <row r="20" spans="1:15" ht="13.5" customHeight="1">
      <c r="A20" s="48"/>
      <c r="B20" s="49" t="s">
        <v>34</v>
      </c>
      <c r="C20" s="70">
        <v>60</v>
      </c>
      <c r="D20" s="73" t="s">
        <v>41</v>
      </c>
      <c r="E20" s="74" t="s">
        <v>35</v>
      </c>
      <c r="F20" s="75">
        <v>3.02</v>
      </c>
      <c r="G20" s="75">
        <f t="shared" si="0"/>
        <v>241.6</v>
      </c>
      <c r="H20" s="76">
        <f t="shared" si="1"/>
        <v>171.53599999999997</v>
      </c>
      <c r="I20" s="77">
        <f t="shared" si="2"/>
        <v>10292.159999999998</v>
      </c>
      <c r="J20" s="71">
        <v>77210</v>
      </c>
      <c r="K20" s="50" t="s">
        <v>35</v>
      </c>
      <c r="L20" s="52">
        <v>302.17</v>
      </c>
      <c r="M20" s="51">
        <f t="shared" si="3"/>
        <v>181.30200000000002</v>
      </c>
      <c r="N20" s="53">
        <f t="shared" si="4"/>
        <v>10878.12</v>
      </c>
      <c r="O20" s="54">
        <f t="shared" si="5"/>
        <v>5.693265553586446</v>
      </c>
    </row>
    <row r="21" spans="1:15" ht="13.5" customHeight="1">
      <c r="A21" s="12"/>
      <c r="B21" s="33" t="s">
        <v>40</v>
      </c>
      <c r="C21" s="37">
        <v>60</v>
      </c>
      <c r="D21" s="66" t="s">
        <v>39</v>
      </c>
      <c r="E21" s="14" t="s">
        <v>35</v>
      </c>
      <c r="F21" s="1">
        <v>3.36</v>
      </c>
      <c r="G21" s="1">
        <f t="shared" si="0"/>
        <v>268.8</v>
      </c>
      <c r="H21" s="2">
        <f t="shared" si="1"/>
        <v>190.84799999999998</v>
      </c>
      <c r="I21" s="78">
        <f t="shared" si="2"/>
        <v>11450.88</v>
      </c>
      <c r="J21" s="36">
        <v>77218</v>
      </c>
      <c r="K21" s="50" t="s">
        <v>35</v>
      </c>
      <c r="L21" s="29">
        <v>668.69</v>
      </c>
      <c r="M21" s="51">
        <f t="shared" si="3"/>
        <v>401.214</v>
      </c>
      <c r="N21" s="53">
        <f t="shared" si="4"/>
        <v>24072.84</v>
      </c>
      <c r="O21" s="68">
        <f t="shared" si="5"/>
        <v>110.22698692152919</v>
      </c>
    </row>
    <row r="22" spans="1:15" ht="13.5" customHeight="1" thickBot="1">
      <c r="A22" s="12"/>
      <c r="B22" s="33" t="s">
        <v>38</v>
      </c>
      <c r="C22" s="21">
        <v>30</v>
      </c>
      <c r="D22" s="67" t="s">
        <v>42</v>
      </c>
      <c r="E22" s="57" t="s">
        <v>35</v>
      </c>
      <c r="F22" s="58">
        <v>9.16</v>
      </c>
      <c r="G22" s="58">
        <f t="shared" si="0"/>
        <v>732.8</v>
      </c>
      <c r="H22" s="59">
        <f t="shared" si="1"/>
        <v>520.288</v>
      </c>
      <c r="I22" s="79">
        <f>C22*H22</f>
        <v>15608.64</v>
      </c>
      <c r="J22" s="72" t="s">
        <v>43</v>
      </c>
      <c r="K22" s="57" t="s">
        <v>35</v>
      </c>
      <c r="L22" s="69">
        <f>482.56*2</f>
        <v>965.12</v>
      </c>
      <c r="M22" s="58">
        <f>L22*(100-$M$7)/100</f>
        <v>579.072</v>
      </c>
      <c r="N22" s="62">
        <f t="shared" si="4"/>
        <v>17372.16</v>
      </c>
      <c r="O22" s="63">
        <f t="shared" si="5"/>
        <v>11.298357832585037</v>
      </c>
    </row>
    <row r="23" spans="1:15" ht="18" customHeight="1" thickBot="1">
      <c r="A23" s="11"/>
      <c r="B23" s="84" t="s">
        <v>28</v>
      </c>
      <c r="C23" s="85"/>
      <c r="D23" s="85"/>
      <c r="E23" s="85"/>
      <c r="F23" s="85"/>
      <c r="G23" s="85"/>
      <c r="H23" s="86"/>
      <c r="I23" s="35">
        <f>SUM(I9:I22)</f>
        <v>104766.46399999999</v>
      </c>
      <c r="J23" s="87"/>
      <c r="K23" s="88"/>
      <c r="L23" s="88"/>
      <c r="M23" s="88"/>
      <c r="N23" s="28">
        <f>SUM(N9:N22)</f>
        <v>146953.458</v>
      </c>
      <c r="O23" s="26">
        <f t="shared" si="5"/>
        <v>40.26765091546856</v>
      </c>
    </row>
  </sheetData>
  <sheetProtection/>
  <mergeCells count="18">
    <mergeCell ref="J4:O4"/>
    <mergeCell ref="O5:O6"/>
    <mergeCell ref="N5:N7"/>
    <mergeCell ref="E5:E7"/>
    <mergeCell ref="D5:D7"/>
    <mergeCell ref="C4:C7"/>
    <mergeCell ref="I5:I7"/>
    <mergeCell ref="F5:G6"/>
    <mergeCell ref="A4:A7"/>
    <mergeCell ref="B4:B7"/>
    <mergeCell ref="B23:H23"/>
    <mergeCell ref="J23:M23"/>
    <mergeCell ref="J5:J7"/>
    <mergeCell ref="D8:I8"/>
    <mergeCell ref="K5:K7"/>
    <mergeCell ref="J8:O8"/>
    <mergeCell ref="L5:L6"/>
    <mergeCell ref="D4:I4"/>
  </mergeCells>
  <printOptions/>
  <pageMargins left="0" right="0" top="0.984251968503937" bottom="0.984251968503937" header="0.5118110236220472" footer="0.5118110236220472"/>
  <pageSetup fitToHeight="2" fitToWidth="1" horizontalDpi="600" verticalDpi="600" orientation="landscape" paperSize="9" scale="4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 NT</dc:creator>
  <cp:keywords/>
  <dc:description/>
  <cp:lastModifiedBy>Ignatev Roman</cp:lastModifiedBy>
  <cp:lastPrinted>2015-11-10T07:25:06Z</cp:lastPrinted>
  <dcterms:created xsi:type="dcterms:W3CDTF">2012-02-15T07:45:32Z</dcterms:created>
  <dcterms:modified xsi:type="dcterms:W3CDTF">2016-06-27T13:00:33Z</dcterms:modified>
  <cp:category/>
  <cp:version/>
  <cp:contentType/>
  <cp:contentStatus/>
</cp:coreProperties>
</file>