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codeName="ThisWorkbook" defaultThemeVersion="124226"/>
  <bookViews>
    <workbookView xWindow="1905" yWindow="945" windowWidth="13485" windowHeight="6495" tabRatio="846"/>
  </bookViews>
  <sheets>
    <sheet name="Worksheet" sheetId="5" r:id="rId1"/>
    <sheet name="Processor Performance" sheetId="6" r:id="rId2"/>
    <sheet name="Constants" sheetId="7" r:id="rId3"/>
  </sheets>
  <definedNames>
    <definedName name="_xlnm._FilterDatabase" localSheetId="1" hidden="1">'Processor Performance'!$A$1:$C$291</definedName>
    <definedName name="ADU_CPU_PER_CALL">Constants!$B$55</definedName>
    <definedName name="ADU_RAM_PER_CALL">Constants!$C$55</definedName>
    <definedName name="advocate_factor">Constants!#REF!</definedName>
    <definedName name="AICD_BASE_RAM">Constants!#REF!</definedName>
    <definedName name="AICD_CPU_PER_AGENT">Constants!#REF!</definedName>
    <definedName name="AICD_RAM_PER_AGENT">Constants!#REF!</definedName>
    <definedName name="ASIS_BASE_RAM">Constants!#REF!</definedName>
    <definedName name="ASIS_CPU_PER_AGENT">Constants!#REF!</definedName>
    <definedName name="ASIS_RAM_PER_AGENT">Constants!#REF!</definedName>
    <definedName name="Attachment_Overhead">Constants!$B$47</definedName>
    <definedName name="Avg_Size_of_Email_Attachments_Bytes">Constants!$B$44</definedName>
    <definedName name="Base_Disk__GB__per_Server">Constants!$B$2</definedName>
    <definedName name="BASE_HTTPCON_RAM">Constants!$D$56</definedName>
    <definedName name="Base_Workflow_RAM">Constants!$D$54</definedName>
    <definedName name="CPU_Utilization_Factor">Constants!$B$3</definedName>
    <definedName name="Data_Retention_Period__Months">Worksheet!$B$11</definedName>
    <definedName name="Database_Bytes_per_Contact">Constants!$B$1</definedName>
    <definedName name="Database_Bytes_per_Email_Contact">Constants!$B$10</definedName>
    <definedName name="Database_Server_Base_RAM_MB">Constants!$D$14</definedName>
    <definedName name="Database_Server_CPU_Per_Agent">Constants!$B$14</definedName>
    <definedName name="Database_Server_RAM_MB_per_Agent">Constants!$C$14</definedName>
    <definedName name="DB_Voice_CPU">Worksheet!#REF!</definedName>
    <definedName name="Detail_Contact_History">Constants!$B$37</definedName>
    <definedName name="eMail_Connector_Base_RAM_MB">Constants!$D$15</definedName>
    <definedName name="eMail_Connector_CPU_Per_Agent">Constants!$B$15</definedName>
    <definedName name="eMail_Connector_RAM_MB_per_Agent">Constants!$C$15</definedName>
    <definedName name="Email_Data_Retention_Period">Constants!$B$46</definedName>
    <definedName name="Factor_for_Chat_Database_Overhead">Constants!#REF!</definedName>
    <definedName name="Factor_for_Database_Overhead">Constants!$B$6</definedName>
    <definedName name="Factor_for_Email_Database_Overhead">Constants!$B$43</definedName>
    <definedName name="HTTPCON_RAM_PER_CALL">Constants!$C$56</definedName>
    <definedName name="HttpConnector_CPU_PER_CALL">Constants!$B$56</definedName>
    <definedName name="HTTPVOX_BASE_RAM">Constants!#REF!</definedName>
    <definedName name="HTTPVOX_RAM_PER_CALL">Constants!#REF!</definedName>
    <definedName name="IC_Data_Server_Base_RAM_MB">Constants!$D$16</definedName>
    <definedName name="IC_Data_Server_CPU_Per_Agent">Constants!$B$16</definedName>
    <definedName name="IC_Data_Server_RAM_MB_Per_Agent">Constants!$C$16</definedName>
    <definedName name="IC_HttpVox_CPU_PER_CALL">Constants!#REF!</definedName>
    <definedName name="IC_POLLER_SERVER_CPU_PER_MAIL">Constants!$B$53</definedName>
    <definedName name="IC_SIPTS_CPU_PER_AGENT">Constants!$B$52</definedName>
    <definedName name="IC_Suite_Server_Base_RAM__MB">Constants!$D$12</definedName>
    <definedName name="IC_Suite_Server_CPU_Per_Agent">Constants!$B$12</definedName>
    <definedName name="IC_Suite_Server_RAM__MB__per_Agent">Constants!$C$12</definedName>
    <definedName name="ICM_Server_Base_RAM_MB">Constants!$D$18</definedName>
    <definedName name="ICM_Server_CPU_Per_Agent">Constants!$B$18</definedName>
    <definedName name="ICM_Server_RAM_MB_per_Agent">Constants!$C$18</definedName>
    <definedName name="Intel_PIII_500MHz">'Processor Performance'!$A$3:$B$29</definedName>
    <definedName name="Network_Base__kbps">Constants!$B$4</definedName>
    <definedName name="Network_Load_per_Agent__kpbs">Constants!$B$5</definedName>
    <definedName name="Num_of_Chat_Contacts_Per_Month">Worksheet!$E$6</definedName>
    <definedName name="Num_of_Voice_Contacts_Per_Month">Worksheet!$C$6</definedName>
    <definedName name="Number_of_Concurrent_Agents__50_to_2500">Worksheet!$B$4</definedName>
    <definedName name="Number_of_Concurrent_Agents_for_Sizing">Worksheet!$B$30</definedName>
    <definedName name="Number_of_contacts_month_as_Multiples_of_contacts_day">Constants!$B$36</definedName>
    <definedName name="Number_of_Contacts_per_Month">Worksheet!$B$6</definedName>
    <definedName name="Number_of_Contacts_per_Peak_Busy_Hour__BHCA">Worksheet!$B$5</definedName>
    <definedName name="Number_of_Email_Agents">Worksheet!$D$4</definedName>
    <definedName name="Number_of_Email_Agents_for_Sizing">Worksheet!$B$32</definedName>
    <definedName name="Number_of_Email_Contacts_per_Month">Worksheet!$D$6</definedName>
    <definedName name="Number_of_Email_Contacts_per_Peak_Busy_Hour__BHCA">Worksheet!$D$5</definedName>
    <definedName name="Number_of_SIP_Agents">Worksheet!$B$7</definedName>
    <definedName name="Number_of_SIP_Agents_for_Sizing">Worksheet!$B$34</definedName>
    <definedName name="Number_of_SIP_Calls_per_Busy_Hour">Worksheet!$B$8</definedName>
    <definedName name="Number_of_Voice_Agents">Worksheet!$C$4</definedName>
    <definedName name="Number_of_Voice_Agents_for_Sizing">Worksheet!$B$31</definedName>
    <definedName name="Number_of_Voice_Contacts_per_Peak_Busy_Hour__BHCA">Worksheet!$C$5</definedName>
    <definedName name="Number_of_VP_Calls_per_Busy_Hour">Worksheet!$B$10</definedName>
    <definedName name="Number_of_VP_Ports">Worksheet!$B$9</definedName>
    <definedName name="Number_of_VP_Traffic_for_Sizing">Worksheet!$B$35</definedName>
    <definedName name="Number_of_Web_Agents">Worksheet!$E$4</definedName>
    <definedName name="Number_of_Web_Agents_for_Sizing">Worksheet!$B$33</definedName>
    <definedName name="Number_of_Web_Contacts_per_Peak_Busy_Hour__BHCA">Worksheet!$E$5</definedName>
    <definedName name="Peak_Busy_Hour_as___of_Total_Contacts">Constants!$B$35</definedName>
    <definedName name="Percentage_of_Email_Contact_with_Attachments">Constants!$B$45</definedName>
    <definedName name="POLLER_BASE_RAM">Constants!$D$53</definedName>
    <definedName name="POLLER_SERVER_RAM_PER_EMAIL">Constants!$C$53</definedName>
    <definedName name="_xlnm.Print_Area" localSheetId="0">Worksheet!$A$1:$E$26</definedName>
    <definedName name="Processors">'Processor Performance'!$A$1:$B$29</definedName>
    <definedName name="SDK_CPU_PER_AGENT">Constants!$B$57</definedName>
    <definedName name="SDK_RAM_PER_AGENT">Constants!$C$57</definedName>
    <definedName name="SDK_RAM_PER_SERVER">Constants!$D$57</definedName>
    <definedName name="Selected_numCPU">Constants!$B$9</definedName>
    <definedName name="Siebel_Server_RAM_Per_Agent">Constants!#REF!</definedName>
    <definedName name="SIPTS_BASE_RAM">Constants!$D$52</definedName>
    <definedName name="SIPTS_RAM_PER_AGENT">Constants!$C$52</definedName>
    <definedName name="SPECint_base2000_of_PIII_500">Constants!$B$7</definedName>
    <definedName name="SPECint_selectedCPU">Constants!$B$8</definedName>
    <definedName name="TC_RAM_PER_AGENT">Constants!$C$19</definedName>
    <definedName name="TC_RAM_PER_SERVER">Constants!$D$19</definedName>
    <definedName name="TC_SPECBASE_PER_AGENT">Constants!$B$19</definedName>
    <definedName name="Telephony_Server_base_RAM_MB">Constants!$D$13</definedName>
    <definedName name="Telephony_Server_CPU_Per_Agent">Constants!$B$13</definedName>
    <definedName name="Telephony_Server_RAM_MB_per_Agent">Constants!$C$13</definedName>
    <definedName name="WebACD_Base_RAM_MB">Constants!$D$17</definedName>
    <definedName name="WebACD_CPU_Per_Agent">Constants!$B$17</definedName>
    <definedName name="WebACD_RAM_MB_per_Agent">Constants!$C$17</definedName>
    <definedName name="Workflow_CPU_Per_Call">Constants!$B$54</definedName>
    <definedName name="Workflow_RAM_Per_Call">Constants!$C$54</definedName>
  </definedNames>
  <calcPr calcId="125725"/>
</workbook>
</file>

<file path=xl/calcChain.xml><?xml version="1.0" encoding="utf-8"?>
<calcChain xmlns="http://schemas.openxmlformats.org/spreadsheetml/2006/main">
  <c r="B35" i="5"/>
  <c r="B28" s="1"/>
  <c r="B34"/>
  <c r="B27" s="1"/>
  <c r="C14"/>
  <c r="C15"/>
  <c r="C16"/>
  <c r="E3"/>
  <c r="D14"/>
  <c r="B9" i="7"/>
  <c r="B8"/>
  <c r="B30" i="5" l="1"/>
  <c r="B19" s="1"/>
  <c r="B25"/>
  <c r="B24"/>
  <c r="B31"/>
  <c r="B20" s="1"/>
  <c r="B33"/>
  <c r="E23" s="1"/>
  <c r="B32"/>
  <c r="B21" s="1"/>
  <c r="B47" i="7"/>
  <c r="E26" i="5"/>
  <c r="D19"/>
  <c r="E19"/>
  <c r="D25"/>
  <c r="D24"/>
  <c r="D26"/>
  <c r="D27"/>
  <c r="E27" s="1"/>
  <c r="D28"/>
  <c r="E28" s="1"/>
  <c r="D20"/>
  <c r="E20" s="1"/>
  <c r="E21" l="1"/>
  <c r="E22"/>
  <c r="E24"/>
  <c r="D23"/>
  <c r="E25"/>
  <c r="B26"/>
  <c r="D21"/>
  <c r="D22"/>
  <c r="B23"/>
  <c r="B22"/>
  <c r="C26"/>
</calcChain>
</file>

<file path=xl/sharedStrings.xml><?xml version="1.0" encoding="utf-8"?>
<sst xmlns="http://schemas.openxmlformats.org/spreadsheetml/2006/main" count="967" uniqueCount="475">
  <si>
    <t>Enter one or more of the following fields:</t>
  </si>
  <si>
    <t>Total</t>
  </si>
  <si>
    <t>Number of Concurrent Agents (50 to 2500)</t>
  </si>
  <si>
    <t>Number of Contacts per Peak Busy Hour (BHCA)</t>
  </si>
  <si>
    <t>Number of Contacts per Month</t>
  </si>
  <si>
    <t>Data Retention Period (Months)</t>
  </si>
  <si>
    <t>Processor</t>
  </si>
  <si>
    <t>(Standard Performance Evaluation Corporation) www.spec.org</t>
  </si>
  <si>
    <t>Database Bytes per Contact</t>
  </si>
  <si>
    <t>Base Disk (GB) per Server</t>
  </si>
  <si>
    <t>CPU Utilization Factor (%)</t>
  </si>
  <si>
    <t>Network Base (kbps)</t>
  </si>
  <si>
    <t>Network Load per Agent (kpbs)</t>
  </si>
  <si>
    <t>Factor for Database Overhead</t>
  </si>
  <si>
    <t>Server Requirements</t>
  </si>
  <si>
    <t>CPU Power (SPECint_base2000) per Agent</t>
  </si>
  <si>
    <t>RAM (MB) per Agent</t>
  </si>
  <si>
    <t>Base RAM (MB) per Server</t>
  </si>
  <si>
    <t>Number of Concurrent Agents for Sizing</t>
  </si>
  <si>
    <t>Number of Voice Agents for Sizing</t>
  </si>
  <si>
    <t xml:space="preserve">Number of Email Agents for Sizing </t>
  </si>
  <si>
    <t>Number of Web Agents for Sizing</t>
  </si>
  <si>
    <t>IC Data Server</t>
  </si>
  <si>
    <t>IC Telephony Server</t>
  </si>
  <si>
    <t>IC Database Server</t>
  </si>
  <si>
    <t>IC Email  Server</t>
  </si>
  <si>
    <t>IC Core Services Server</t>
  </si>
  <si>
    <t>IC Website Server</t>
  </si>
  <si>
    <t>IC Web Server</t>
  </si>
  <si>
    <t xml:space="preserve">IC WebACD </t>
  </si>
  <si>
    <t>Intermediate Data used for calculations Only</t>
  </si>
  <si>
    <t>SPECint_selectedCPU</t>
  </si>
  <si>
    <t>Number of processors</t>
  </si>
  <si>
    <t>Processor Type</t>
  </si>
  <si>
    <t>Processors</t>
  </si>
  <si>
    <t>Selected_numCPU</t>
  </si>
  <si>
    <t>Effective Use</t>
  </si>
  <si>
    <t>IC Email</t>
  </si>
  <si>
    <t>Voice (%)</t>
  </si>
  <si>
    <t>Email (%)</t>
  </si>
  <si>
    <t>Web (%)</t>
  </si>
  <si>
    <t>Database Bytes per Email Contact</t>
  </si>
  <si>
    <t>Advocate</t>
  </si>
  <si>
    <t>Note: Idle Network load</t>
  </si>
  <si>
    <t>None</t>
  </si>
  <si>
    <t xml:space="preserve">Server Requirements </t>
  </si>
  <si>
    <t xml:space="preserve">Advocate </t>
  </si>
  <si>
    <t>SPECint_base2000 of IBM p570</t>
  </si>
  <si>
    <t>IC Primary</t>
  </si>
  <si>
    <t>HTTP / Web Server Components</t>
  </si>
  <si>
    <t>IC RAM (MB) Per Machine Used</t>
  </si>
  <si>
    <t>Number of Computers</t>
  </si>
  <si>
    <t xml:space="preserve">* IC Telephony </t>
  </si>
  <si>
    <t>PowerEdge 840</t>
  </si>
  <si>
    <t>Make</t>
  </si>
  <si>
    <t>Dell</t>
  </si>
  <si>
    <t>Assumptions</t>
  </si>
  <si>
    <t>Number of contacts month as Multiples of contacts/day</t>
  </si>
  <si>
    <t>Peak Busy Hour as % of Total Contacts</t>
  </si>
  <si>
    <t>Detail Contact History</t>
  </si>
  <si>
    <t>IC SIPTS</t>
  </si>
  <si>
    <t>Additional Constants</t>
  </si>
  <si>
    <t>Percentage of Email Contact with Attachments</t>
  </si>
  <si>
    <t>SIP Telephony</t>
  </si>
  <si>
    <t>Factor for Email Database Overhead</t>
  </si>
  <si>
    <t>Database Server</t>
  </si>
  <si>
    <t>Avg Size of Email Attachments (Bytes)</t>
  </si>
  <si>
    <t>Email Data Retention Period</t>
  </si>
  <si>
    <t>Email Server</t>
  </si>
  <si>
    <t>Number of SIP Agents</t>
  </si>
  <si>
    <t>Number of SIP Agents for Sizing</t>
  </si>
  <si>
    <t>Number of VP Calls per Busy Hour</t>
  </si>
  <si>
    <t>Number of VP Traffic for Sizing</t>
  </si>
  <si>
    <t>DD Integration</t>
  </si>
  <si>
    <t>Number of VP Ports</t>
  </si>
  <si>
    <t>Workflow (VP Integration)</t>
  </si>
  <si>
    <t>Poller Server (Email Channel)</t>
  </si>
  <si>
    <t xml:space="preserve">   If not entered, fields in blue are automatically calculated.</t>
  </si>
  <si>
    <t>Attachment Overhead</t>
  </si>
  <si>
    <t xml:space="preserve">AAWC Tomcat Application </t>
  </si>
  <si>
    <t>SDK Tomcat Server</t>
  </si>
  <si>
    <t>AAWC Tomcat Server</t>
  </si>
  <si>
    <t>Dell Precision 390 (Intel QX6800, 2.93 GHz)</t>
  </si>
  <si>
    <t>Dell Precision 390 (Intel X6800, 2.93 GHz)</t>
  </si>
  <si>
    <t>Dell Precision 690 (Intel 5160, 3.00 GHz)</t>
  </si>
  <si>
    <t>Dell Precision 690 (Intel Xeon 5160, 3.00 GHz)</t>
  </si>
  <si>
    <t>Dell Precision 690 (Intel Xeon X5365, 3.00 GHz)</t>
  </si>
  <si>
    <t>Dell Precision M6300 (Intel T9500, 2.60 GHz)</t>
  </si>
  <si>
    <t>Dell Precision M6300 (Intel X7900, 2.80 GHz)</t>
  </si>
  <si>
    <t>Dell Precision M6300 (Intel X9000, 2.80 GHz)</t>
  </si>
  <si>
    <t>Dell Precision M6400 (Intel QX9300, 2.53 GHz)</t>
  </si>
  <si>
    <t>Dell Precision M90 (Intel T7600, 2.33 GHz)</t>
  </si>
  <si>
    <t>Dell Precision R5400 (Intel X5270, 3.50 GHz)</t>
  </si>
  <si>
    <t>Dell Precision R5400 (Intel Xeon E5450, 3.00 GHz)</t>
  </si>
  <si>
    <t>Dell Precision R5400 (Intel Xeon X5260, 3.33 GHz)</t>
  </si>
  <si>
    <t>Dell Precision R5400 (Intel Xeon X5270, 3.50 GHz)</t>
  </si>
  <si>
    <t>Dell Precision T3400 (Intel E6850, 3.00 GHz)</t>
  </si>
  <si>
    <t>Dell Precision T3400 (Intel E8500, 3.16 GHz)</t>
  </si>
  <si>
    <t>Dell Precision T3400 (Intel E8600, 3.33 GHz)</t>
  </si>
  <si>
    <t>Dell Precision T3400 (Intel QX6850, 3.00 GHz)</t>
  </si>
  <si>
    <t>Dell Precision T3400 (Intel QX9650, 3.00 GHz)</t>
  </si>
  <si>
    <t>Dell Precision T3500 (Intel Xeon W3570, 3.20 GHz)</t>
  </si>
  <si>
    <t>Dell Precision T3500 (Intel Xeon X5570, 2.93 GHz)</t>
  </si>
  <si>
    <t>Dell Precision T7400 (Intel Xeon X5272, 3.40 GHz)</t>
  </si>
  <si>
    <t>Dell Precision T7400 (Intel Xeon X5482, 3.20 GHz)</t>
  </si>
  <si>
    <t>Dell Precision T7400 (Intel Xeon X5492, 3.40 GHz)</t>
  </si>
  <si>
    <t>Dell Precision T7500 (Intel Xeon W5580, 3.20 GHz)</t>
  </si>
  <si>
    <t>Dell Precision T7500 (Intel Xeon X5570, 2.93 GHz)</t>
  </si>
  <si>
    <t>Dell XPS M1710 (Intel Core Duo T2600)</t>
  </si>
  <si>
    <t>PowerEdge 1950</t>
  </si>
  <si>
    <t>PowerEdge 1950 III (Intel Xeon E5205, 1.86 GHz)</t>
  </si>
  <si>
    <t>PowerEdge 1950 III (Intel Xeon E5405, 2.00 GHz)</t>
  </si>
  <si>
    <t>PowerEdge 1950 III (Intel Xeon E5410, 2.33 GHz)</t>
  </si>
  <si>
    <t>PowerEdge 1950 III (Intel Xeon E5420, 2.50 GHz)</t>
  </si>
  <si>
    <t>PowerEdge 1950 III (Intel Xeon E5430, 2.66 GHz)</t>
  </si>
  <si>
    <t>PowerEdge 1950 III (Intel Xeon E5440, 2.83 GHz)</t>
  </si>
  <si>
    <t>PowerEdge 1950 III (Intel Xeon E5450, 3.00 GHz)</t>
  </si>
  <si>
    <t>PowerEdge 1950 III (Intel Xeon L5240, 3.00 GHz)</t>
  </si>
  <si>
    <t>PowerEdge 1950 III (Intel Xeon X5260, 3.33 GHz)</t>
  </si>
  <si>
    <t>PowerEdge 1950 III (Intel Xeon X5270, 3.50 GHz)</t>
  </si>
  <si>
    <t>PowerEdge 1950 III (Intel Xeon X5460, 3.16 GHz)</t>
  </si>
  <si>
    <t>PowerEdge 1950 III (Intel Xeon X5470, 3.33 GHz)</t>
  </si>
  <si>
    <t>PowerEdge 2900 III (Intel Xeon E5205, 1.86 GHz)</t>
  </si>
  <si>
    <t>PowerEdge 2900 III (Intel Xeon E5405, 2.00 GHz)</t>
  </si>
  <si>
    <t>PowerEdge 2900 III (Intel Xeon E5410, 2.33 GHz)</t>
  </si>
  <si>
    <t>PowerEdge 2900 III (Intel Xeon E5420, 2.50 GHz)</t>
  </si>
  <si>
    <t>PowerEdge 2900 III (Intel Xeon E5430, 2.66 GHz)</t>
  </si>
  <si>
    <t>PowerEdge 2900 III (Intel Xeon E5440, 2.83 GHz)</t>
  </si>
  <si>
    <t>PowerEdge 2900 III (Intel Xeon E5450, 3.00 GHz)</t>
  </si>
  <si>
    <t>PowerEdge 2900 III (Intel Xeon X5260, 3.33 GHz)</t>
  </si>
  <si>
    <t>PowerEdge 2900 III (Intel Xeon X5270, 3.50 GHz)</t>
  </si>
  <si>
    <t>PowerEdge 2900 III (Intel Xeon X5460, 3.16 GHz)</t>
  </si>
  <si>
    <t>PowerEdge 2900 III (Intel Xeon X5470, 3.33 GHz)</t>
  </si>
  <si>
    <t>PowerEdge 2950 (Intel Xeon 5110, 1.60 GHz)</t>
  </si>
  <si>
    <t>PowerEdge 2950 III (Intel Xeon E5205, 1.86 GHz)</t>
  </si>
  <si>
    <t>PowerEdge 2950 III (Intel Xeon E5405, 2.00 GHz)</t>
  </si>
  <si>
    <t>PowerEdge 2950 III (Intel Xeon E5410, 2.33 GHz)</t>
  </si>
  <si>
    <t>PowerEdge 2950 III (Intel Xeon E5420, 2.50 GHz)</t>
  </si>
  <si>
    <t>PowerEdge 2950 III (Intel Xeon E5430, 2.66 GHz)</t>
  </si>
  <si>
    <t>PowerEdge 2950 III (Intel Xeon E5440, 2.83 GHz)</t>
  </si>
  <si>
    <t>PowerEdge 2950 III (Intel Xeon E5450, 3.00 GHz)</t>
  </si>
  <si>
    <t>PowerEdge 2950 III (Intel Xeon L5240, 3.00 GHz)</t>
  </si>
  <si>
    <t>PowerEdge 2950 III (Intel Xeon X5260, 3.33 GHz)</t>
  </si>
  <si>
    <t>PowerEdge 2950 III (Intel Xeon X5270, 3.50 GHz)</t>
  </si>
  <si>
    <t>PowerEdge 2950 III (Intel Xeon X5460, 3.16 GHz)</t>
  </si>
  <si>
    <t>PowerEdge 2950 III (Intel Xeon X5470, 3.33 GHz)</t>
  </si>
  <si>
    <t>PowerEdge 2970 (AMD Opteron 2372 HE, 2.10 GHz)</t>
  </si>
  <si>
    <t>PowerEdge 2970 (AMD Opteron 2374 HE, 2.20 GHz)</t>
  </si>
  <si>
    <t>PowerEdge 2970 (AMD Opteron 2376, 2.30 GHz)</t>
  </si>
  <si>
    <t>PowerEdge 2970 (AMD Opteron 2378, 2.40 GHz)</t>
  </si>
  <si>
    <t>PowerEdge 2970 (AMD Opteron 2380, 2.50 GHz)</t>
  </si>
  <si>
    <t>PowerEdge 2970 (AMD Opteron 2382, 2.60 GHz)</t>
  </si>
  <si>
    <t>PowerEdge 2970 (AMD Opteron 2384, 2.70 GHz)</t>
  </si>
  <si>
    <t>PowerEdge 6850 (Intel Xeon 7130M, 3.20 GHz)</t>
  </si>
  <si>
    <t>PowerEdge 6950 (AMD Opteron 8220 SE, 2.8 GHz)</t>
  </si>
  <si>
    <t>PowerEdge M600 (Intel Xeon E5205, 1.86 GHz)</t>
  </si>
  <si>
    <t>PowerEdge M600 (Intel Xeon E5205, 1.86GHz)</t>
  </si>
  <si>
    <t>PowerEdge M600 (Intel Xeon E5405, 2.00 GHz)</t>
  </si>
  <si>
    <t>PowerEdge M600 (Intel Xeon E5410, 2.33 GHz)</t>
  </si>
  <si>
    <t>PowerEdge M600 (Intel Xeon E5420, 2.50 GHz)</t>
  </si>
  <si>
    <t>PowerEdge M600 (Intel Xeon E5430, 2.66 GHz)</t>
  </si>
  <si>
    <t>PowerEdge M600 (Intel Xeon E5440, 2.83 GHz)</t>
  </si>
  <si>
    <t>PowerEdge M600 (Intel Xeon E5450, 3.00 GHz)</t>
  </si>
  <si>
    <t>PowerEdge M600 (Intel Xeon L5240, 3.00 GHz)</t>
  </si>
  <si>
    <t>PowerEdge M600 (Intel Xeon L5240, 3.00GHz)</t>
  </si>
  <si>
    <t>PowerEdge M600 (Intel Xeon X5260, 3.33 GHz)</t>
  </si>
  <si>
    <t>PowerEdge M600 (Intel Xeon X5270, 3.50 GHz)</t>
  </si>
  <si>
    <t>PowerEdge M600 (Intel Xeon X5460, 3.16 GHz)</t>
  </si>
  <si>
    <t>PowerEdge M600 (Intel Xeon X5470, 3.33 GHz)</t>
  </si>
  <si>
    <t>PowerEdge M605 (AMD Opteron 2372 HE, 2.10 GHz)</t>
  </si>
  <si>
    <t>PowerEdge M605 (AMD Opteron 2374 HE, 2.20 GHz)</t>
  </si>
  <si>
    <t>PowerEdge M605 (AMD Opteron 2376, 2.30 GHz)</t>
  </si>
  <si>
    <t>PowerEdge M605 (AMD Opteron 2378, 2.40 GHz)</t>
  </si>
  <si>
    <t>PowerEdge M605 (AMD Opteron 2380, 2.50 GHz)</t>
  </si>
  <si>
    <t>PowerEdge M605 (AMD Opteron 2382, 2.60 GHz)</t>
  </si>
  <si>
    <t>PowerEdge M605 (AMD Opteron 2384, 2.70 GHz)</t>
  </si>
  <si>
    <t>PowerEdge M610 (Intel Xeon E5502, 1.86 GHz)</t>
  </si>
  <si>
    <t>PowerEdge M610 (Intel Xeon E5504, 2.00 GHz)</t>
  </si>
  <si>
    <t>PowerEdge M610 (Intel Xeon E5506, 2.13 GHz)</t>
  </si>
  <si>
    <t>PowerEdge M610 (Intel Xeon E5520, 2.27 GHz)</t>
  </si>
  <si>
    <t>PowerEdge M610 (Intel Xeon E5530, 2.40 GHz)</t>
  </si>
  <si>
    <t>PowerEdge M610 (Intel Xeon E5540, 2.53 GHz)</t>
  </si>
  <si>
    <t>PowerEdge M610 (Intel Xeon X5550, 2.67 GHz)</t>
  </si>
  <si>
    <t>PowerEdge M610 (Intel Xeon X5560, 2.80 GHz)</t>
  </si>
  <si>
    <t>PowerEdge M610 (Intel Xeon X5570, 2.93 GHz)</t>
  </si>
  <si>
    <t>PowerEdge M710 (Intel Xeon E5506, 2.13 GHz)</t>
  </si>
  <si>
    <t>PowerEdge M710 (Intel Xeon E5520, 2.27 GHz)</t>
  </si>
  <si>
    <t>PowerEdge M710 (Intel Xeon E5530, 2.40 GHz)</t>
  </si>
  <si>
    <t>PowerEdge M710 (Intel Xeon E5540, 2.53 GHz)</t>
  </si>
  <si>
    <t>PowerEdge M710 (Intel Xeon X5550, 2.67 GHz)</t>
  </si>
  <si>
    <t>PowerEdge M710 (Intel Xeon X5560, 2.80 GHz)</t>
  </si>
  <si>
    <t>PowerEdge M710 (Intel Xeon X5570, 2.93 GHz)</t>
  </si>
  <si>
    <t>PowerEdge M805 (AMD Opteron 2344 HE, 1.7 GHz)</t>
  </si>
  <si>
    <t>PowerEdge M805 (AMD Opteron 2350, 2.0 GHz)</t>
  </si>
  <si>
    <t>PowerEdge M805 (AMD Opteron 2354, 2.2 GHz)</t>
  </si>
  <si>
    <t>PowerEdge M805 (AMD Opteron 2356, 2.3 GHz)</t>
  </si>
  <si>
    <t>PowerEdge M805 (AMD Opteron 2360 SE, 2.5 GHz)</t>
  </si>
  <si>
    <t>PowerEdge M805 (AMD Opteron 2372 HE, 2.10 GHz)</t>
  </si>
  <si>
    <t>PowerEdge M805 (AMD Opteron 2374 HE, 2.20 GHz)</t>
  </si>
  <si>
    <t>PowerEdge M805 (AMD Opteron 2376, 2.30 GHz)</t>
  </si>
  <si>
    <t>PowerEdge M805 (AMD Opteron 2378, 2.40 GHz)</t>
  </si>
  <si>
    <t>PowerEdge M805 (AMD Opteron 2379 HE, 2.40 GHz)</t>
  </si>
  <si>
    <t>PowerEdge M805 (AMD Opteron 2380, 2.50 GHz)</t>
  </si>
  <si>
    <t>PowerEdge M805 (AMD Opteron 2381 HE, 2.50 GHz)</t>
  </si>
  <si>
    <t>PowerEdge M805 (AMD Opteron 2382, 2.60 GHz)</t>
  </si>
  <si>
    <t>PowerEdge M805 (AMD Opteron 2384, 2.70 GHz)</t>
  </si>
  <si>
    <t>PowerEdge M805 (AMD Opteron 2393 SE, 3.10 GHz)</t>
  </si>
  <si>
    <t>PowerEdge M905 (AMD Opteron 8347 HE, 1.9 GHz)</t>
  </si>
  <si>
    <t>PowerEdge M905 (AMD Opteron 8354, 2.2 GHz)</t>
  </si>
  <si>
    <t>PowerEdge M905 (AMD Opteron 8356, 2.3 GHz)</t>
  </si>
  <si>
    <t>PowerEdge M905 (AMD Opteron 8360 SE, 2.50 GHz)</t>
  </si>
  <si>
    <t>PowerEdge M905 (AMD Opteron 8374 HE, 2.20 GHz)</t>
  </si>
  <si>
    <t>PowerEdge M905 (AMD Opteron 8376 HE, 2.30 GHz)</t>
  </si>
  <si>
    <t>PowerEdge M905 (AMD Opteron 8378, 2.40 GHz)</t>
  </si>
  <si>
    <t>PowerEdge M905 (AMD Opteron 8379 HE, 2.40 GHz)</t>
  </si>
  <si>
    <t>PowerEdge M905 (AMD Opteron 8380, 2.50 GHz)</t>
  </si>
  <si>
    <t>PowerEdge M905 (AMD Opteron 8381 HE, 2.50 GHz)</t>
  </si>
  <si>
    <t>PowerEdge M905 (AMD Opteron 8382, 2.60 GHz)</t>
  </si>
  <si>
    <t>PowerEdge M905 (AMD Opteron 8384, 2.70 GHz)</t>
  </si>
  <si>
    <t>PowerEdge M905 (AMD Opteron 8393 SE, 3.10 GHz)</t>
  </si>
  <si>
    <t>PowerEdge R200 (Intel Xeon X3360, 2.83 GHz)</t>
  </si>
  <si>
    <t>PowerEdge R300 (Intel Xeon X3323, 2.50 GHz)</t>
  </si>
  <si>
    <t>PowerEdge R300 (Intel Xeon X3353, 2.66 GHz)</t>
  </si>
  <si>
    <t>PowerEdge R300 (Intel Xeon X3363, 2.83 GHz)</t>
  </si>
  <si>
    <t>PowerEdge R300 (Intel Xeon X5460, 3.16 GHz)</t>
  </si>
  <si>
    <t>PowerEdge R300 (Intel Xeon X5470, 3.33 GHz)</t>
  </si>
  <si>
    <t>PowerEdge R610 (Intel Xeon E5520, 2.26 GHz)</t>
  </si>
  <si>
    <t>PowerEdge R610 (Intel Xeon E5540, 2.53 GHz)</t>
  </si>
  <si>
    <t>PowerEdge R610 (Intel Xeon X5550, 2.67 GHz)</t>
  </si>
  <si>
    <t>PowerEdge R610 (Intel Xeon X5560, 2.80 GHz)</t>
  </si>
  <si>
    <t>PowerEdge R610 (Intel Xeon X5570, 2.93 GHz)</t>
  </si>
  <si>
    <t>PowerEdge R710 (Intel Xeon X5550, 2.67 GHz)</t>
  </si>
  <si>
    <t>PowerEdge R710 (Intel Xeon X5570, 2.93 GHz)</t>
  </si>
  <si>
    <t>PowerEdge R805 (AMD Opteron 2372 HE, 2.10 GHz)</t>
  </si>
  <si>
    <t>PowerEdge R805 (AMD Opteron 2374 HE, 2.20 GHz)</t>
  </si>
  <si>
    <t>PowerEdge R805 (AMD Opteron 2376, 2.30 GHz)</t>
  </si>
  <si>
    <t>PowerEdge R805 (AMD Opteron 2378, 2.40 GHz)</t>
  </si>
  <si>
    <t>PowerEdge R805 (AMD Opteron 2380, 2.50 GHz)</t>
  </si>
  <si>
    <t>PowerEdge R805 (AMD Opteron 2382, 2.60 GHz)</t>
  </si>
  <si>
    <t>Dell Precision 380 (3.73 GHz, Pentium Exteme Edition 965)</t>
  </si>
  <si>
    <t>Dell Precision 380 (3.8 GHz, Pentium 4 processor 670)</t>
  </si>
  <si>
    <t>SPECint_base2006</t>
  </si>
  <si>
    <t>Disk Space (GB) per Machine used</t>
  </si>
  <si>
    <t xml:space="preserve">Total % CPU </t>
  </si>
  <si>
    <t>CPU Power (SPECint_base2006) per Agent</t>
  </si>
  <si>
    <t>Number of SIP Calls per Peak Busy Hour (BHCA)</t>
  </si>
  <si>
    <t>IBM BladeCenter HS12 (Intel Celeron 445)</t>
  </si>
  <si>
    <t>IBM BladeCenter HS12 (Intel Core 2 Duo E6305)</t>
  </si>
  <si>
    <t>IBM BladeCenter HS12 (Intel Core 2 Duo E6405)</t>
  </si>
  <si>
    <t>IBM BladeCenter HS12 (Intel Xeon E3113)</t>
  </si>
  <si>
    <t>IBM BladeCenter HS12 (Intel Xeon X3323)</t>
  </si>
  <si>
    <t>IBM BladeCenter HS12 (Intel Xeon X3353)</t>
  </si>
  <si>
    <t>IBM BladeCenter HS12 (Intel Xeon X3363)</t>
  </si>
  <si>
    <t>IBM BladeCenter HS21 (Intel Xeon E5310)</t>
  </si>
  <si>
    <t>IBM BladeCenter HS21 (Intel Xeon E5320)</t>
  </si>
  <si>
    <t>IBM BladeCenter HS21 (Intel Xeon E5335)</t>
  </si>
  <si>
    <t>IBM BladeCenter HS21 (Intel Xeon E5345)</t>
  </si>
  <si>
    <t>IBM BladeCenter HS21 (Intel Xeon E5405)</t>
  </si>
  <si>
    <t>IBM BladeCenter HS21 (Intel Xeon E5420)</t>
  </si>
  <si>
    <t>IBM BladeCenter HS21 (Intel Xeon E5430)</t>
  </si>
  <si>
    <t>IBM BladeCenter HS21 (Intel Xeon E5440)</t>
  </si>
  <si>
    <t>IBM BladeCenter HS21 (Intel Xeon E5450)</t>
  </si>
  <si>
    <t>IBM BladeCenter HS21 (Intel Xeon L5240)</t>
  </si>
  <si>
    <t>IBM BladeCenter HS21 (Intel Xeon L5408)</t>
  </si>
  <si>
    <t>IBM BladeCenter HS21 (Intel Xeon X5260)</t>
  </si>
  <si>
    <t>IBM BladeCenter HS21 (Intel Xeon X5355)</t>
  </si>
  <si>
    <t>IBM BladeCenter HS21 (Intel Xeon X5365)</t>
  </si>
  <si>
    <t>IBM BladeCenter HS21 (Intel Xeon X5460)</t>
  </si>
  <si>
    <t>IBM BladeCenter HS21 (Intel Xeon X5470)</t>
  </si>
  <si>
    <t>IBM BladeCenter HS21 XM (Intel Xeon 5110)</t>
  </si>
  <si>
    <t>IBM BladeCenter HS21 XM (Intel Xeon 5120)</t>
  </si>
  <si>
    <t>IBM BladeCenter HS21 XM (Intel Xeon 5130)</t>
  </si>
  <si>
    <t>IBM BladeCenter HS21 XM (Intel Xeon 5140)</t>
  </si>
  <si>
    <t>IBM BladeCenter HS21 XM (Intel Xeon 5160)</t>
  </si>
  <si>
    <t>IBM BladeCenter HS21 XM (Intel Xeon E5310)</t>
  </si>
  <si>
    <t>IBM BladeCenter HS21 XM (Intel Xeon E5320)</t>
  </si>
  <si>
    <t>IBM BladeCenter HS21 XM (Intel Xeon E5335)</t>
  </si>
  <si>
    <t>IBM BladeCenter HS21 XM (Intel Xeon E5345)</t>
  </si>
  <si>
    <t>IBM BladeCenter HS21 XM (Intel Xeon E5405)</t>
  </si>
  <si>
    <t>IBM BladeCenter HS21 XM (Intel Xeon E5420)</t>
  </si>
  <si>
    <t>IBM BladeCenter HS21 XM (Intel Xeon E5430)</t>
  </si>
  <si>
    <t>IBM BladeCenter HS21 XM (Intel Xeon E5440)</t>
  </si>
  <si>
    <t>IBM BladeCenter HS21 XM (Intel Xeon E5450)</t>
  </si>
  <si>
    <t>IBM BladeCenter HS21 XM (Intel Xeon L5240)</t>
  </si>
  <si>
    <t>IBM BladeCenter HS21 XM (Intel Xeon L5408)</t>
  </si>
  <si>
    <t>IBM BladeCenter HS21 XM (Intel Xeon X5260)</t>
  </si>
  <si>
    <t>IBM BladeCenter HS22 (Intel Xeon X5570)</t>
  </si>
  <si>
    <t>IBM BladeCenter JS12 Express (3.8 GHz, 1 core, RedHat)</t>
  </si>
  <si>
    <t>IBM BladeCenter LS21 (AMD Opteron 2212)</t>
  </si>
  <si>
    <t>IBM BladeCenter LS21 (AMD Opteron 2216)</t>
  </si>
  <si>
    <t>IBM BladeCenter LS21 (AMD Opteron 2218)</t>
  </si>
  <si>
    <t>IBM BladeCenter LS21 (AMD Opteron 2220)</t>
  </si>
  <si>
    <t>IBM BladeCenter LS22 (AMD Opteron 2347 HE)</t>
  </si>
  <si>
    <t>IBM BladeCenter LS22 (AMD Opteron 2356)</t>
  </si>
  <si>
    <t>IBM BladeCenter LS41 (AMD Opteron 8212)</t>
  </si>
  <si>
    <t>IBM BladeCenter LS41 (AMD Opteron 8214)</t>
  </si>
  <si>
    <t>IBM BladeCenter LS41 (AMD Opteron 8216)</t>
  </si>
  <si>
    <t>IBM BladeCenter LS41 (AMD Opteron 8218)</t>
  </si>
  <si>
    <t>IBM BladeCenter LS41 (AMD Opteron 8220)</t>
  </si>
  <si>
    <t>IBM BladeCenter LS42 (AMD Opteron 8347 HE)</t>
  </si>
  <si>
    <t>IBM BladeCenter LS42 (AMD Opteron 8356)</t>
  </si>
  <si>
    <t>IBM BladeCenter LS42 (AMD Opteron 8376 HE)</t>
  </si>
  <si>
    <t>IBM BladeCenter LS42 (AMD Opteron 8380)</t>
  </si>
  <si>
    <t>IBM BladeCenter LS42 (AMD Opteron 8384)</t>
  </si>
  <si>
    <t>IBM System X 3200 (Intel Xeon X3210)</t>
  </si>
  <si>
    <t>IBM System X 3200 (Intel Xeon X3220)</t>
  </si>
  <si>
    <t>IBM System X 3250 (Intel Xeon X3210)</t>
  </si>
  <si>
    <t>IBM System X 3250 (Intel Xeon X3220)</t>
  </si>
  <si>
    <t>IBM System X 3400 (Intel Xeon E5335)</t>
  </si>
  <si>
    <t>IBM System X 3455 (AMD Opteron 2222 SE)</t>
  </si>
  <si>
    <t>IBM System X 3500 (Intel Xeon E5335)</t>
  </si>
  <si>
    <t>IBM System X 3550 (Intel Xeon E5335)</t>
  </si>
  <si>
    <t>IBM System X 3650 (Intel Xeon E5335)</t>
  </si>
  <si>
    <t>IBM System X 3655 (AMD Opteron 2220)</t>
  </si>
  <si>
    <t>IBM System X 3755 (AMD Opteron 8222 SE)</t>
  </si>
  <si>
    <t>IBM System X 3800</t>
  </si>
  <si>
    <t>IBM System X 3800 (Intel Xeon 7120N)</t>
  </si>
  <si>
    <t>IBM System X 3800 (Intel Xeon 7150N)</t>
  </si>
  <si>
    <t>IBM System X 3850 (Intel Xeon 7110N)</t>
  </si>
  <si>
    <t>IBM System X 3850 (Intel Xeon 7120N)</t>
  </si>
  <si>
    <t>IBM System X 3850 (Intel Xeon 7130N)</t>
  </si>
  <si>
    <t>IBM System X 3850 (Intel Xeon 7140N)</t>
  </si>
  <si>
    <t>IBM System X 3850 (Intel Xeon 7150N)</t>
  </si>
  <si>
    <t>IBM System X 3950</t>
  </si>
  <si>
    <t>IBM System X 3950 (Intel Xeon 7140N)</t>
  </si>
  <si>
    <t>IBM System dx 320 (Intel Xeon L5420)</t>
  </si>
  <si>
    <t>IBM System dx 340 (Intel Xeon E5450)</t>
  </si>
  <si>
    <t>IBM System dx 340 (Intel Xeon X5260)</t>
  </si>
  <si>
    <t>IBM System dx 360 (Intel Xeon E5472)</t>
  </si>
  <si>
    <t>IBM System dx 360 M2 (Intel Xeon X5570)</t>
  </si>
  <si>
    <t>IBM System i 570 (4.7 GHz, 1 core)</t>
  </si>
  <si>
    <t>IBM System iDataPlex dx360 (Intel Xeon E5472)</t>
  </si>
  <si>
    <t>IBM System p 570 (4.7 GHz, 1 core)</t>
  </si>
  <si>
    <t>IBM System p 570 (4.7 GHz, 1 core, RHEL)</t>
  </si>
  <si>
    <t>IBM System p 570 (4.7 GHz, 1 core, SLES)</t>
  </si>
  <si>
    <t>IBM System x 3200 M2 (Intel Core 2 Duo E4600)</t>
  </si>
  <si>
    <t>IBM System x 3200 M2 (Intel Xeon E3110)</t>
  </si>
  <si>
    <t>IBM System x 3200 M2 (Intel Xeon X3320)</t>
  </si>
  <si>
    <t>IBM System x 3200 M2 (Intel Xeon X3350)</t>
  </si>
  <si>
    <t>IBM System x 3200 M2 (Intel Xeon X3360)</t>
  </si>
  <si>
    <t>IBM System x 3200 M2 (Intel Xeon X3370)</t>
  </si>
  <si>
    <t>IBM System x 3250 M2 (Intel Xeon E3120)</t>
  </si>
  <si>
    <t>IBM System x 3250 M2 (Intel Xeon X3360)</t>
  </si>
  <si>
    <t>IBM System x 3350 (Intel Xeon E3120)</t>
  </si>
  <si>
    <t>IBM System x 3350 (Intel Xeon X3370)</t>
  </si>
  <si>
    <t>IBM System x 3400 (Intel Xeon E5205)</t>
  </si>
  <si>
    <t>IBM System x 3400 (Intel Xeon E5405)</t>
  </si>
  <si>
    <t>IBM System x 3400 (Intel Xeon E5410)</t>
  </si>
  <si>
    <t>IBM System x 3400 (Intel Xeon E5420)</t>
  </si>
  <si>
    <t>IBM System x 3400 (Intel Xeon E5430)</t>
  </si>
  <si>
    <t>IBM System x 3450 (Intel Xeon E5472)</t>
  </si>
  <si>
    <t>IBM System x 3450 (Intel Xeon X5482)</t>
  </si>
  <si>
    <t>IBM System x 3455 (AMD Opteron 2352)</t>
  </si>
  <si>
    <t>IBM System x 3455 (AMD Opteron 2356)</t>
  </si>
  <si>
    <t>IBM System x 3455 (AMD Opteron 2360 SE)</t>
  </si>
  <si>
    <t>IBM System x 3500 (Intel Xeon E5205)</t>
  </si>
  <si>
    <t>IBM System x 3500 (Intel Xeon E5405)</t>
  </si>
  <si>
    <t>IBM System x 3500 (Intel Xeon E5410)</t>
  </si>
  <si>
    <t>IBM System x 3500 (Intel Xeon E5420)</t>
  </si>
  <si>
    <t>IBM System x 3500 (Intel Xeon E5430)</t>
  </si>
  <si>
    <t>IBM System x 3500 (Intel Xeon E5440)</t>
  </si>
  <si>
    <t>IBM System x 3500 (Intel Xeon X5260)</t>
  </si>
  <si>
    <t>IBM System x 3500 (Intel Xeon X5450)</t>
  </si>
  <si>
    <t>IBM System x 3500 (Intel Xeon X5460)</t>
  </si>
  <si>
    <t>IBM System x 3500 (Intel Xeon X5470)</t>
  </si>
  <si>
    <t>IBM System x 3550 (Intel Xeon E5205)</t>
  </si>
  <si>
    <t>IBM System x 3550 (Intel Xeon E5320)</t>
  </si>
  <si>
    <t>IBM System x 3550 (Intel Xeon E5335)</t>
  </si>
  <si>
    <t>IBM System x 3550 (Intel Xeon E5405)</t>
  </si>
  <si>
    <t>IBM System x 3550 (Intel Xeon E5420)</t>
  </si>
  <si>
    <t>IBM System x 3550 (Intel Xeon E5430)</t>
  </si>
  <si>
    <t>IBM System x 3550 (Intel Xeon E5440)</t>
  </si>
  <si>
    <t>IBM System x 3550 (Intel Xeon L5410)</t>
  </si>
  <si>
    <t>IBM System x 3550 (Intel Xeon X5260)</t>
  </si>
  <si>
    <t>IBM System x 3550 (Intel Xeon X5270)</t>
  </si>
  <si>
    <t>IBM System x 3550 (Intel Xeon X5450)</t>
  </si>
  <si>
    <t>IBM System x 3550 (Intel Xeon X5460)</t>
  </si>
  <si>
    <t>IBM System x 3550 (Intel Xeon X5470)</t>
  </si>
  <si>
    <t>IBM System x 3550 M2 (Intel Xeon X5570)</t>
  </si>
  <si>
    <t>IBM System x 3610 (Intel Xeon E5405)</t>
  </si>
  <si>
    <t>IBM System x 3650 (Intel Xeon E5205)</t>
  </si>
  <si>
    <t>IBM System x 3650 (Intel Xeon E5320)</t>
  </si>
  <si>
    <t>IBM System x 3650 (Intel Xeon E5335)</t>
  </si>
  <si>
    <t>IBM System x 3650 (Intel Xeon E5405)</t>
  </si>
  <si>
    <t>IBM System x 3650 (Intel Xeon E5420)</t>
  </si>
  <si>
    <t>IBM System x 3650 (Intel Xeon E5430)</t>
  </si>
  <si>
    <t>IBM System x 3650 (Intel Xeon E5440)</t>
  </si>
  <si>
    <t>IBM System x 3650 (Intel Xeon L5410)</t>
  </si>
  <si>
    <t>IBM System x 3650 (Intel Xeon X5260)</t>
  </si>
  <si>
    <t>IBM System x 3650 (Intel Xeon X5270)</t>
  </si>
  <si>
    <t>IBM System x 3650 (Intel Xeon X5450)</t>
  </si>
  <si>
    <t>IBM System x 3650 (Intel Xeon X5460)</t>
  </si>
  <si>
    <t>IBM System x 3650 (Intel Xeon X5470)</t>
  </si>
  <si>
    <t>IBM System x 3650 M2 (Intel Xeon X5570)</t>
  </si>
  <si>
    <t>IBM System x 3655 (AMD Opteron 2344 HE)</t>
  </si>
  <si>
    <t>IBM System x 3655 (AMD Opteron 2352)</t>
  </si>
  <si>
    <t>IBM System x 3655 (AMD Opteron 2356)</t>
  </si>
  <si>
    <t>IBM System x 3755 (AMD Opteron 8350)</t>
  </si>
  <si>
    <t>IBM System x 3755 (AMD Opteron 8356)</t>
  </si>
  <si>
    <t>IBM System x 3755 (AMD Opteron 8360 SE)</t>
  </si>
  <si>
    <t>IBM System x 3850 M2 (Intel Xeon X7460)</t>
  </si>
  <si>
    <t>IBM System x iDataPlex dx340 (Intel Xeon E5440)</t>
  </si>
  <si>
    <t>IBM System x3455 (AMD Opteron 2214)</t>
  </si>
  <si>
    <t>IBM System x3455 (AMD Opteron 2216)</t>
  </si>
  <si>
    <t>IBM System x3455 (AMD Opteron 2218)</t>
  </si>
  <si>
    <t>IBM System x3455 (AMD Opteron 2220)</t>
  </si>
  <si>
    <t>IBM System x3455 (AMD Opteron 2222 SE)</t>
  </si>
  <si>
    <t>IBM System x3455 (AMD Opteron 2347)</t>
  </si>
  <si>
    <t>IBM System x3550 (Intel Xeon 5120)</t>
  </si>
  <si>
    <t>IBM System x3550 (Intel Xeon 5130)</t>
  </si>
  <si>
    <t>IBM System x3550 (Intel Xeon 5140)</t>
  </si>
  <si>
    <t>IBM System x3550 (Intel Xeon 5160)</t>
  </si>
  <si>
    <t>IBM System x3550 (Intel Xeon E5310)</t>
  </si>
  <si>
    <t>IBM System x3550 (Intel Xeon E5345)</t>
  </si>
  <si>
    <t>IBM System x3550 (Intel Xeon X5355)</t>
  </si>
  <si>
    <t>IBM System x3550 (Intel Xeon X5365)</t>
  </si>
  <si>
    <t>IBM System x3650 (Intel Xeon 5130)</t>
  </si>
  <si>
    <t>IBM System x3650 (Intel Xeon 5140)</t>
  </si>
  <si>
    <t>IBM System x3650 (Intel Xeon 5160)</t>
  </si>
  <si>
    <t>IBM System x3650 (Intel Xeon E5310)</t>
  </si>
  <si>
    <t>IBM System x3650 (Intel Xeon E5345)</t>
  </si>
  <si>
    <t>IBM System x3650 (Intel Xeon X5355)</t>
  </si>
  <si>
    <t>IBM System x3650 (Intel Xeon X5365)</t>
  </si>
  <si>
    <t>IBM System x3655 (AMD Opteron 2212)</t>
  </si>
  <si>
    <t>IBM System x3655 (AMD Opteron 2214)</t>
  </si>
  <si>
    <t>IBM System x3655 (AMD Opteron 2216)</t>
  </si>
  <si>
    <t>IBM System x3655 (AMD Opteron 2218)</t>
  </si>
  <si>
    <t>IBM System x3655 (AMD Opteron 2220)</t>
  </si>
  <si>
    <t>IBM System x3755 (AMD Opteron 8212)</t>
  </si>
  <si>
    <t>IBM System x3755 (AMD Opteron 8214)</t>
  </si>
  <si>
    <t>IBM System x3755 (AMD Opteron 8216)</t>
  </si>
  <si>
    <t>IBM System x3755 (AMD Opteron 8218)</t>
  </si>
  <si>
    <t>IBM System x3755 (AMD Opteron 8220)</t>
  </si>
  <si>
    <t>IBM System x3755 (AMD Opteron 8222 SE)</t>
  </si>
  <si>
    <t>IBM System x3755 (AMD Opteron 8224 SE)</t>
  </si>
  <si>
    <t>IBM System x3800</t>
  </si>
  <si>
    <t>NC</t>
  </si>
  <si>
    <t>IBM</t>
  </si>
  <si>
    <t>Sun Blade 1000</t>
  </si>
  <si>
    <t>Sun Blade 2000</t>
  </si>
  <si>
    <t>Sun Blade 2500</t>
  </si>
  <si>
    <t>Sun Blade X6250</t>
  </si>
  <si>
    <t>Sun Blade X6270 (Intel Xeon X5570 2.93GHz)</t>
  </si>
  <si>
    <t>Sun Blade X6275 (Intel Xeon X5570 2.93GHz)</t>
  </si>
  <si>
    <t>Sun Blade X8440</t>
  </si>
  <si>
    <t>Sun Fire 280R</t>
  </si>
  <si>
    <t>Sun Fire 3800</t>
  </si>
  <si>
    <t>Sun Fire X2100</t>
  </si>
  <si>
    <t>Sun Fire X2200 M2</t>
  </si>
  <si>
    <t>Sun Fire X2250 (Intel Xeon X5272 3.4GHz)</t>
  </si>
  <si>
    <t>Sun Fire X2250 (Intel Xeon X5472 3.0GHz)</t>
  </si>
  <si>
    <t>Sun Fire X2270 (Intel Xeon X5570 2.93GHz)</t>
  </si>
  <si>
    <t>Sun Fire X4140</t>
  </si>
  <si>
    <t>Sun Fire X4150</t>
  </si>
  <si>
    <t>Sun Fire X4170 (Intel Xeon X5570 2.93GHz)</t>
  </si>
  <si>
    <t>Sun Fire X4200</t>
  </si>
  <si>
    <t>Sun Fire X4440</t>
  </si>
  <si>
    <t>Sun Fire X4450</t>
  </si>
  <si>
    <t>Sun Fire X4450 (Intel Xeon X7460 2.66GHz)</t>
  </si>
  <si>
    <t>Sun Netra X4250 (Intel Xeon L5408 2.13GHz)</t>
  </si>
  <si>
    <t>Sun SPARC Enterprise M4000</t>
  </si>
  <si>
    <t>Sun SPARC Enterprise M8000</t>
  </si>
  <si>
    <t>Sun Ultra 24</t>
  </si>
  <si>
    <t>Sun Ultra 27 (Intel Xeon W3570 3.2GHz)</t>
  </si>
  <si>
    <t>Sun Ultra 40 M2</t>
  </si>
  <si>
    <t>Ultra Enterprise 2</t>
  </si>
  <si>
    <t>Sun Microsystem</t>
  </si>
  <si>
    <t>HttpConnector (VP Integration)</t>
  </si>
  <si>
    <t>Notes</t>
  </si>
  <si>
    <t>Each computer should have 2.5 GB of RAM</t>
  </si>
  <si>
    <t>Number of Computers calculations are not only based on CPU % and RAM but its also based on the maximum limits supported by server</t>
  </si>
  <si>
    <t>Total CPU% could exceed 100% as this is not specific to Single Machine/CPU</t>
  </si>
  <si>
    <t>ADU and EDU Server (VP Integration)</t>
  </si>
  <si>
    <t>Additional Variables for Sizing Tool Based on IC 7.3</t>
  </si>
  <si>
    <t xml:space="preserve">Avaya Interaction Center 7.3 Enterprise Server Configuration Worksheet 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</si>
</sst>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22"/>
      <name val="Arial"/>
      <family val="2"/>
    </font>
    <font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2" fillId="2" borderId="4" xfId="0" applyFont="1" applyFill="1" applyBorder="1"/>
    <xf numFmtId="0" fontId="2" fillId="2" borderId="0" xfId="0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3" fillId="2" borderId="4" xfId="0" applyFont="1" applyFill="1" applyBorder="1"/>
    <xf numFmtId="0" fontId="4" fillId="2" borderId="0" xfId="0" quotePrefix="1" applyFont="1" applyFill="1" applyBorder="1"/>
    <xf numFmtId="0" fontId="5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Fill="1"/>
    <xf numFmtId="0" fontId="0" fillId="2" borderId="0" xfId="0" applyFill="1" applyBorder="1" applyProtection="1">
      <protection locked="0"/>
    </xf>
    <xf numFmtId="0" fontId="0" fillId="2" borderId="0" xfId="0" applyFill="1" applyBorder="1" applyProtection="1">
      <protection hidden="1"/>
    </xf>
    <xf numFmtId="0" fontId="7" fillId="2" borderId="0" xfId="0" applyFont="1" applyFill="1" applyBorder="1" applyProtection="1"/>
    <xf numFmtId="0" fontId="7" fillId="2" borderId="0" xfId="0" applyFont="1" applyFill="1" applyBorder="1"/>
    <xf numFmtId="0" fontId="2" fillId="2" borderId="0" xfId="0" applyNumberFormat="1" applyFont="1" applyFill="1" applyBorder="1" applyAlignment="1" applyProtection="1">
      <alignment horizontal="right"/>
      <protection locked="0"/>
    </xf>
    <xf numFmtId="0" fontId="8" fillId="0" borderId="0" xfId="0" applyFont="1"/>
    <xf numFmtId="0" fontId="2" fillId="2" borderId="0" xfId="0" applyFont="1" applyFill="1" applyBorder="1" applyAlignment="1" applyProtection="1">
      <alignment horizontal="right"/>
      <protection locked="0"/>
    </xf>
    <xf numFmtId="0" fontId="0" fillId="0" borderId="0" xfId="0" applyAlignment="1">
      <alignment horizontal="left"/>
    </xf>
    <xf numFmtId="0" fontId="1" fillId="2" borderId="4" xfId="0" applyFont="1" applyFill="1" applyBorder="1" applyAlignment="1">
      <alignment wrapText="1"/>
    </xf>
    <xf numFmtId="0" fontId="6" fillId="0" borderId="0" xfId="0" applyFont="1"/>
    <xf numFmtId="2" fontId="0" fillId="0" borderId="0" xfId="0" applyNumberFormat="1"/>
    <xf numFmtId="0" fontId="2" fillId="2" borderId="6" xfId="0" applyFont="1" applyFill="1" applyBorder="1"/>
    <xf numFmtId="0" fontId="9" fillId="3" borderId="0" xfId="0" applyFont="1" applyFill="1"/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1" fillId="0" borderId="0" xfId="0" applyFont="1" applyAlignment="1">
      <alignment vertical="top" wrapText="1"/>
    </xf>
    <xf numFmtId="0" fontId="6" fillId="0" borderId="0" xfId="0" applyFont="1" applyAlignment="1">
      <alignment wrapText="1"/>
    </xf>
    <xf numFmtId="10" fontId="0" fillId="0" borderId="0" xfId="0" applyNumberFormat="1"/>
    <xf numFmtId="3" fontId="3" fillId="0" borderId="7" xfId="0" applyNumberFormat="1" applyFont="1" applyFill="1" applyBorder="1" applyProtection="1">
      <protection locked="0"/>
    </xf>
    <xf numFmtId="0" fontId="2" fillId="4" borderId="8" xfId="0" applyFont="1" applyFill="1" applyBorder="1" applyAlignment="1">
      <alignment horizontal="center"/>
    </xf>
    <xf numFmtId="0" fontId="2" fillId="4" borderId="0" xfId="0" applyFont="1" applyFill="1"/>
    <xf numFmtId="0" fontId="10" fillId="4" borderId="0" xfId="0" applyFont="1" applyFill="1"/>
    <xf numFmtId="0" fontId="2" fillId="5" borderId="0" xfId="0" applyFont="1" applyFill="1"/>
    <xf numFmtId="0" fontId="0" fillId="5" borderId="0" xfId="0" applyFill="1"/>
    <xf numFmtId="0" fontId="0" fillId="5" borderId="5" xfId="0" applyFill="1" applyBorder="1"/>
    <xf numFmtId="3" fontId="3" fillId="6" borderId="7" xfId="0" applyNumberFormat="1" applyFont="1" applyFill="1" applyBorder="1" applyProtection="1">
      <protection locked="0"/>
    </xf>
    <xf numFmtId="3" fontId="3" fillId="6" borderId="9" xfId="0" applyNumberFormat="1" applyFont="1" applyFill="1" applyBorder="1" applyProtection="1">
      <protection locked="0"/>
    </xf>
    <xf numFmtId="1" fontId="2" fillId="6" borderId="10" xfId="0" applyNumberFormat="1" applyFont="1" applyFill="1" applyBorder="1" applyAlignment="1">
      <alignment horizontal="center"/>
    </xf>
    <xf numFmtId="1" fontId="2" fillId="6" borderId="11" xfId="0" applyNumberFormat="1" applyFont="1" applyFill="1" applyBorder="1" applyAlignment="1">
      <alignment horizontal="center"/>
    </xf>
    <xf numFmtId="0" fontId="2" fillId="6" borderId="12" xfId="0" applyFont="1" applyFill="1" applyBorder="1" applyAlignment="1">
      <alignment horizontal="center"/>
    </xf>
    <xf numFmtId="10" fontId="4" fillId="6" borderId="8" xfId="0" quotePrefix="1" applyNumberFormat="1" applyFont="1" applyFill="1" applyBorder="1" applyAlignment="1">
      <alignment horizontal="center"/>
    </xf>
    <xf numFmtId="164" fontId="4" fillId="6" borderId="8" xfId="0" quotePrefix="1" applyNumberFormat="1" applyFont="1" applyFill="1" applyBorder="1" applyAlignment="1">
      <alignment horizontal="center"/>
    </xf>
    <xf numFmtId="164" fontId="4" fillId="6" borderId="8" xfId="0" applyNumberFormat="1" applyFont="1" applyFill="1" applyBorder="1" applyAlignment="1">
      <alignment horizontal="center"/>
    </xf>
    <xf numFmtId="10" fontId="4" fillId="6" borderId="8" xfId="0" applyNumberFormat="1" applyFont="1" applyFill="1" applyBorder="1" applyAlignment="1">
      <alignment horizontal="center"/>
    </xf>
    <xf numFmtId="10" fontId="4" fillId="6" borderId="12" xfId="0" quotePrefix="1" applyNumberFormat="1" applyFont="1" applyFill="1" applyBorder="1" applyAlignment="1">
      <alignment horizontal="center"/>
    </xf>
    <xf numFmtId="164" fontId="4" fillId="6" borderId="12" xfId="0" quotePrefix="1" applyNumberFormat="1" applyFont="1" applyFill="1" applyBorder="1" applyAlignment="1">
      <alignment horizontal="center"/>
    </xf>
    <xf numFmtId="0" fontId="2" fillId="7" borderId="13" xfId="0" applyFont="1" applyFill="1" applyBorder="1" applyAlignment="1">
      <alignment horizontal="center" wrapText="1"/>
    </xf>
    <xf numFmtId="0" fontId="2" fillId="7" borderId="14" xfId="0" applyFont="1" applyFill="1" applyBorder="1" applyAlignment="1">
      <alignment horizontal="center" wrapText="1"/>
    </xf>
    <xf numFmtId="49" fontId="6" fillId="0" borderId="0" xfId="0" applyNumberFormat="1" applyFont="1" applyAlignment="1">
      <alignment horizontal="center" vertical="center"/>
    </xf>
    <xf numFmtId="0" fontId="0" fillId="8" borderId="7" xfId="0" applyFill="1" applyBorder="1" applyProtection="1">
      <protection locked="0"/>
    </xf>
    <xf numFmtId="0" fontId="2" fillId="9" borderId="0" xfId="0" applyFont="1" applyFill="1" applyBorder="1"/>
    <xf numFmtId="0" fontId="2" fillId="9" borderId="0" xfId="0" applyFont="1" applyFill="1" applyAlignment="1">
      <alignment horizontal="center" wrapText="1"/>
    </xf>
    <xf numFmtId="9" fontId="0" fillId="0" borderId="0" xfId="0" applyNumberFormat="1"/>
    <xf numFmtId="0" fontId="6" fillId="0" borderId="0" xfId="0" applyFont="1" applyFill="1"/>
    <xf numFmtId="0" fontId="2" fillId="2" borderId="0" xfId="0" applyFont="1" applyFill="1" applyBorder="1"/>
    <xf numFmtId="0" fontId="6" fillId="5" borderId="0" xfId="0" applyFont="1" applyFill="1"/>
    <xf numFmtId="0" fontId="2" fillId="4" borderId="12" xfId="0" applyFont="1" applyFill="1" applyBorder="1" applyAlignment="1">
      <alignment horizontal="center"/>
    </xf>
    <xf numFmtId="0" fontId="6" fillId="4" borderId="0" xfId="0" applyFont="1" applyFill="1"/>
    <xf numFmtId="0" fontId="0" fillId="4" borderId="0" xfId="0" applyFill="1"/>
    <xf numFmtId="1" fontId="2" fillId="6" borderId="15" xfId="0" applyNumberFormat="1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10" fontId="4" fillId="6" borderId="16" xfId="0" quotePrefix="1" applyNumberFormat="1" applyFont="1" applyFill="1" applyBorder="1" applyAlignment="1">
      <alignment horizontal="center"/>
    </xf>
    <xf numFmtId="164" fontId="4" fillId="6" borderId="16" xfId="0" quotePrefix="1" applyNumberFormat="1" applyFont="1" applyFill="1" applyBorder="1" applyAlignment="1">
      <alignment horizontal="center"/>
    </xf>
    <xf numFmtId="0" fontId="2" fillId="10" borderId="0" xfId="0" applyFont="1" applyFill="1"/>
    <xf numFmtId="0" fontId="0" fillId="6" borderId="7" xfId="0" applyFill="1" applyBorder="1" applyProtection="1">
      <protection locked="0"/>
    </xf>
    <xf numFmtId="3" fontId="3" fillId="4" borderId="7" xfId="0" applyNumberFormat="1" applyFont="1" applyFill="1" applyBorder="1" applyProtection="1">
      <protection locked="0"/>
    </xf>
    <xf numFmtId="0" fontId="6" fillId="8" borderId="0" xfId="0" applyFont="1" applyFill="1"/>
    <xf numFmtId="0" fontId="0" fillId="0" borderId="0" xfId="0" applyAlignment="1">
      <alignment wrapText="1"/>
    </xf>
  </cellXfs>
  <cellStyles count="1">
    <cellStyle name="Normal" xfId="0" builtinId="0"/>
  </cellStyles>
  <dxfs count="1">
    <dxf>
      <fill>
        <patternFill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G41"/>
  <sheetViews>
    <sheetView tabSelected="1" zoomScale="114" zoomScaleNormal="114" workbookViewId="0">
      <selection activeCell="B4" sqref="B4"/>
    </sheetView>
  </sheetViews>
  <sheetFormatPr defaultRowHeight="12.75"/>
  <cols>
    <col min="1" max="1" width="37.42578125" customWidth="1"/>
    <col min="2" max="2" width="20.7109375" customWidth="1"/>
    <col min="3" max="3" width="18" customWidth="1"/>
    <col min="4" max="4" width="19.7109375" customWidth="1"/>
    <col min="5" max="5" width="22.140625" customWidth="1"/>
    <col min="6" max="6" width="39.140625" customWidth="1"/>
    <col min="7" max="7" width="12.5703125" bestFit="1" customWidth="1"/>
  </cols>
  <sheetData>
    <row r="1" spans="1:7" ht="21.75" customHeight="1">
      <c r="A1" s="1" t="s">
        <v>474</v>
      </c>
      <c r="B1" s="2"/>
      <c r="C1" s="3"/>
      <c r="D1" s="3"/>
      <c r="E1" s="4"/>
    </row>
    <row r="2" spans="1:7">
      <c r="A2" s="5"/>
      <c r="B2" s="6"/>
      <c r="C2" s="9" t="s">
        <v>38</v>
      </c>
      <c r="D2" s="9" t="s">
        <v>39</v>
      </c>
      <c r="E2" s="10" t="s">
        <v>40</v>
      </c>
      <c r="G2" s="26">
        <v>10</v>
      </c>
    </row>
    <row r="3" spans="1:7" ht="13.5" thickBot="1">
      <c r="A3" s="8" t="s">
        <v>0</v>
      </c>
      <c r="B3" s="9" t="s">
        <v>1</v>
      </c>
      <c r="C3" s="25">
        <v>80</v>
      </c>
      <c r="D3" s="27">
        <v>10</v>
      </c>
      <c r="E3" s="10">
        <f>100-$C$3-$D$3</f>
        <v>10</v>
      </c>
      <c r="G3" s="26">
        <v>20</v>
      </c>
    </row>
    <row r="4" spans="1:7" ht="13.5" thickBot="1">
      <c r="A4" s="11" t="s">
        <v>2</v>
      </c>
      <c r="B4" s="39"/>
      <c r="C4" s="75"/>
      <c r="D4" s="75"/>
      <c r="E4" s="75"/>
      <c r="G4" s="26">
        <v>30</v>
      </c>
    </row>
    <row r="5" spans="1:7" ht="13.5" thickBot="1">
      <c r="A5" s="11" t="s">
        <v>3</v>
      </c>
      <c r="B5" s="46"/>
      <c r="C5" s="46"/>
      <c r="D5" s="46"/>
      <c r="E5" s="47"/>
      <c r="G5" s="26">
        <v>40</v>
      </c>
    </row>
    <row r="6" spans="1:7" ht="13.5" thickBot="1">
      <c r="A6" s="11" t="s">
        <v>4</v>
      </c>
      <c r="B6" s="46"/>
      <c r="C6" s="46"/>
      <c r="D6" s="46"/>
      <c r="E6" s="47"/>
      <c r="G6" s="26">
        <v>50</v>
      </c>
    </row>
    <row r="7" spans="1:7" ht="13.5" thickBot="1">
      <c r="A7" s="11" t="s">
        <v>69</v>
      </c>
      <c r="B7" s="76"/>
      <c r="C7" s="6"/>
      <c r="D7" s="6"/>
      <c r="E7" s="6"/>
      <c r="G7" s="26"/>
    </row>
    <row r="8" spans="1:7" ht="13.5" thickBot="1">
      <c r="A8" s="11" t="s">
        <v>245</v>
      </c>
      <c r="B8" s="46"/>
      <c r="C8" s="6"/>
      <c r="D8" s="6"/>
      <c r="E8" s="6"/>
      <c r="G8" s="26"/>
    </row>
    <row r="9" spans="1:7" ht="13.5" thickBot="1">
      <c r="A9" s="11" t="s">
        <v>74</v>
      </c>
      <c r="B9" s="76"/>
      <c r="C9" s="6"/>
      <c r="D9" s="6"/>
      <c r="E9" s="6"/>
      <c r="G9" s="26"/>
    </row>
    <row r="10" spans="1:7" ht="13.5" thickBot="1">
      <c r="A10" s="11" t="s">
        <v>71</v>
      </c>
      <c r="B10" s="46"/>
      <c r="C10" s="6"/>
      <c r="D10" s="6"/>
      <c r="E10" s="6"/>
      <c r="G10" s="26"/>
    </row>
    <row r="11" spans="1:7" ht="13.5" thickBot="1">
      <c r="A11" s="11" t="s">
        <v>5</v>
      </c>
      <c r="B11" s="46"/>
      <c r="C11" s="12" t="s">
        <v>77</v>
      </c>
      <c r="D11" s="6"/>
      <c r="E11" s="7"/>
      <c r="G11" s="26">
        <v>60</v>
      </c>
    </row>
    <row r="12" spans="1:7">
      <c r="A12" s="11"/>
      <c r="B12" s="6"/>
      <c r="C12" s="12"/>
      <c r="D12" s="6"/>
      <c r="E12" s="7"/>
      <c r="G12" s="26">
        <v>70</v>
      </c>
    </row>
    <row r="13" spans="1:7" ht="11.25" customHeight="1">
      <c r="A13" s="11"/>
      <c r="B13" s="6"/>
      <c r="C13" s="12"/>
      <c r="D13" s="6"/>
      <c r="E13" s="7"/>
      <c r="G13" s="26">
        <v>80</v>
      </c>
    </row>
    <row r="14" spans="1:7" ht="16.5" customHeight="1">
      <c r="A14" s="5" t="s">
        <v>33</v>
      </c>
      <c r="B14" s="21">
        <v>422</v>
      </c>
      <c r="C14" s="22" t="str">
        <f>TEXT("'Processor Performance'!B" &amp;B14+2,0)</f>
        <v>'Processor Performance'!B424</v>
      </c>
      <c r="D14" s="24" t="str">
        <f>TEXT("'Processor Performance'!A" &amp;B14+2,0)</f>
        <v>'Processor Performance'!A424</v>
      </c>
      <c r="E14" s="7"/>
      <c r="G14" s="26">
        <v>90</v>
      </c>
    </row>
    <row r="15" spans="1:7" ht="15.75" customHeight="1">
      <c r="A15" s="5" t="s">
        <v>32</v>
      </c>
      <c r="B15" s="21">
        <v>1</v>
      </c>
      <c r="C15" s="23" t="str">
        <f>TEXT("'Constants'!B" &amp;B15+22,0)</f>
        <v>'Constants'!B23</v>
      </c>
      <c r="D15" s="6"/>
      <c r="E15" s="7"/>
      <c r="F15" s="28"/>
      <c r="G15" s="26">
        <v>100</v>
      </c>
    </row>
    <row r="16" spans="1:7" ht="15.75" customHeight="1">
      <c r="A16" s="5" t="s">
        <v>46</v>
      </c>
      <c r="B16" s="21">
        <v>1</v>
      </c>
      <c r="C16" s="23" t="str">
        <f>TEXT("'Constants'!B"&amp;B16+28,0)</f>
        <v>'Constants'!B29</v>
      </c>
      <c r="D16" s="6"/>
      <c r="E16" s="7"/>
      <c r="F16" s="28"/>
      <c r="G16" s="26"/>
    </row>
    <row r="17" spans="1:7" ht="14.25" customHeight="1" thickBot="1">
      <c r="A17" s="5"/>
      <c r="B17" s="21"/>
      <c r="C17" s="23"/>
      <c r="D17" s="6"/>
      <c r="E17" s="7"/>
      <c r="G17" s="26"/>
    </row>
    <row r="18" spans="1:7" ht="31.5" customHeight="1">
      <c r="A18" s="29" t="s">
        <v>45</v>
      </c>
      <c r="B18" s="57" t="s">
        <v>50</v>
      </c>
      <c r="C18" s="58" t="s">
        <v>242</v>
      </c>
      <c r="D18" s="58" t="s">
        <v>243</v>
      </c>
      <c r="E18" s="58" t="s">
        <v>51</v>
      </c>
    </row>
    <row r="19" spans="1:7" ht="32.25" customHeight="1">
      <c r="A19" s="8" t="s">
        <v>48</v>
      </c>
      <c r="B19" s="48">
        <f>(ROUNDUP(IC_Suite_Server_RAM__MB__per_Agent*Number_of_Concurrent_Agents_for_Sizing+IC_Data_Server_RAM_MB_Per_Agent*Number_of_Concurrent_Agents_for_Sizing+IC_Suite_Server_Base_RAM__MB,0))</f>
        <v>512</v>
      </c>
      <c r="C19" s="40">
        <v>16</v>
      </c>
      <c r="D19" s="51">
        <f ca="1">ROUND((IC_Suite_Server_CPU_Per_Agent*Number_of_Concurrent_Agents_for_Sizing+IC_Data_Server_CPU_Per_Agent*Number_of_Concurrent_Agents_for_Sizing)*100/CPU_Utilization_Factor/(SPECint_selectedCPU)/Selected_numCPU,2)</f>
        <v>0</v>
      </c>
      <c r="E19" s="52">
        <f ca="1">ROUNDUP((IC_Suite_Server_CPU_Per_Agent*Number_of_Concurrent_Agents_for_Sizing+IC_Data_Server_CPU_Per_Agent*Number_of_Concurrent_Agents_for_Sizing)*100/CPU_Utilization_Factor/SPECint_selectedCPU/Selected_numCPU,2)</f>
        <v>0</v>
      </c>
    </row>
    <row r="20" spans="1:7">
      <c r="A20" s="8" t="s">
        <v>52</v>
      </c>
      <c r="B20" s="48">
        <f>(ROUNDUP(Telephony_Server_RAM_MB_per_Agent*Number_of_Voice_Agents_for_Sizing+Telephony_Server_base_RAM_MB,0))</f>
        <v>512</v>
      </c>
      <c r="C20" s="40">
        <v>16</v>
      </c>
      <c r="D20" s="51">
        <f ca="1">ROUND(Telephony_Server_CPU_Per_Agent*Number_of_Voice_Agents_for_Sizing*100/CPU_Utilization_Factor/(SPECint_selectedCPU)/Selected_numCPU,2)</f>
        <v>0</v>
      </c>
      <c r="E20" s="53">
        <f ca="1">MAX((Number_of_Voice_Agents_for_Sizing/600),$D$20/CPU_Utilization_Factor,$B$20/2000)</f>
        <v>0.25600000000000001</v>
      </c>
    </row>
    <row r="21" spans="1:7" ht="14.25" customHeight="1">
      <c r="A21" s="8" t="s">
        <v>37</v>
      </c>
      <c r="B21" s="48">
        <f>ROUNDUP((eMail_Connector_RAM_MB_per_Agent*Number_of_Email_Agents_for_Sizing *2 + POLLER_SERVER_RAM_PER_EMAIL*Number_of_Email_Contacts_per_Peak_Busy_Hour__BHCA*0.05) + eMail_Connector_Base_RAM_MB,0)</f>
        <v>512</v>
      </c>
      <c r="C21" s="40">
        <v>16</v>
      </c>
      <c r="D21" s="51">
        <f ca="1">ROUND((eMail_Connector_CPU_Per_Agent*Number_of_Email_Agents_for_Sizing *2 + IC_POLLER_SERVER_CPU_PER_MAIL*Number_of_Email_Contacts_per_Peak_Busy_Hour__BHCA*0.1)*100/CPU_Utilization_Factor/(SPECint_selectedCPU)/Selected_numCPU,2)</f>
        <v>0</v>
      </c>
      <c r="E21" s="52">
        <f ca="1">ROUNDUP((eMail_Connector_CPU_Per_Agent*Number_of_Email_Agents_for_Sizing *2  + IC_POLLER_SERVER_CPU_PER_MAIL*Number_of_Email_Contacts_per_Peak_Busy_Hour__BHCA*0.05)*100/CPU_Utilization_Factor/SPECint_selectedCPU/Selected_numCPU,2)/ CPU_Utilization_Factor * 100</f>
        <v>0</v>
      </c>
    </row>
    <row r="22" spans="1:7">
      <c r="A22" s="8" t="s">
        <v>29</v>
      </c>
      <c r="B22" s="48">
        <f>ROUNDUP(WebACD_RAM_MB_per_Agent*(Number_of_Web_Agents_for_Sizing+Number_of_Email_Agents_for_Sizing)+WebACD_Base_RAM_MB,0)</f>
        <v>512</v>
      </c>
      <c r="C22" s="40">
        <v>16</v>
      </c>
      <c r="D22" s="54">
        <f ca="1">ROUND(WebACD_CPU_Per_Agent*(Number_of_Web_Agents_for_Sizing+Number_of_Email_Agents_for_Sizing)*100/CPU_Utilization_Factor/(SPECint_selectedCPU)/Selected_numCPU,2)</f>
        <v>0</v>
      </c>
      <c r="E22" s="53">
        <f ca="1">ROUNDUP(WebACD_CPU_Per_Agent*(Number_of_Web_Agents_for_Sizing+Number_of_Email_Agents_for_Sizing)*100/CPU_Utilization_Factor/SPECint_selectedCPU/Selected_numCPU,2) / CPU_Utilization_Factor * 100</f>
        <v>0</v>
      </c>
    </row>
    <row r="23" spans="1:7">
      <c r="A23" s="8" t="s">
        <v>49</v>
      </c>
      <c r="B23" s="48">
        <f>ROUNDUP(ICM_Server_RAM_MB_per_Agent*Number_of_Web_Agents_for_Sizing+ICM_Server_Base_RAM_MB,0)</f>
        <v>512</v>
      </c>
      <c r="C23" s="40">
        <v>16</v>
      </c>
      <c r="D23" s="51">
        <f ca="1">ROUND(ICM_Server_CPU_Per_Agent*Number_of_Web_Agents_for_Sizing*100/CPU_Utilization_Factor/(SPECint_selectedCPU)/Selected_numCPU,2)</f>
        <v>0</v>
      </c>
      <c r="E23" s="52">
        <f ca="1">ROUNDUP(ICM_Server_CPU_Per_Agent*Number_of_Web_Agents_for_Sizing*100/Constants!$B$3/SPECint_selectedCPU/Selected_numCPU,2) / CPU_Utilization_Factor * 100</f>
        <v>0</v>
      </c>
    </row>
    <row r="24" spans="1:7" ht="11.45" customHeight="1">
      <c r="A24" s="8" t="s">
        <v>79</v>
      </c>
      <c r="B24" s="48">
        <f>ROUND(TC_RAM_PER_AGENT*(Number_of_Concurrent_Agents_for_Sizing)+TC_RAM_PER_SERVER,0)</f>
        <v>1024</v>
      </c>
      <c r="C24" s="40">
        <v>16</v>
      </c>
      <c r="D24" s="51">
        <f ca="1">ROUND(TC_SPECBASE_PER_AGENT*(Number_of_Concurrent_Agents_for_Sizing)*100/CPU_Utilization_Factor/SPECint_selectedCPU/Selected_numCPU,2)</f>
        <v>0</v>
      </c>
      <c r="E24" s="52">
        <f ca="1">MAX((Number_of_Concurrent_Agents_for_Sizing/500), $D$24/CPU_Utilization_Factor,$B$24/3000)</f>
        <v>0.34133333333333332</v>
      </c>
    </row>
    <row r="25" spans="1:7" ht="11.45" customHeight="1">
      <c r="A25" s="8" t="s">
        <v>80</v>
      </c>
      <c r="B25" s="70">
        <f>ROUND(SDK_RAM_PER_AGENT*(Number_of_Concurrent_Agents_for_Sizing)+SDK_RAM_PER_SERVER,0)</f>
        <v>1024</v>
      </c>
      <c r="C25" s="71">
        <v>16</v>
      </c>
      <c r="D25" s="72">
        <f ca="1">ROUND(SDK_CPU_PER_AGENT*(Number_of_Concurrent_Agents_for_Sizing)*100/CPU_Utilization_Factor/(SPECint_selectedCPU)/Selected_numCPU,2)</f>
        <v>0</v>
      </c>
      <c r="E25" s="73">
        <f ca="1">MAX((Number_of_Concurrent_Agents_for_Sizing/500), $D$25/CPU_Utilization_Factor,$B$25/2000)</f>
        <v>0.51200000000000001</v>
      </c>
    </row>
    <row r="26" spans="1:7" ht="13.5" thickBot="1">
      <c r="A26" s="32" t="s">
        <v>65</v>
      </c>
      <c r="B26" s="49">
        <f>ROUND(Database_Server_RAM_MB_per_Agent*Number_of_Concurrent_Agents_for_Sizing+Database_Server_Base_RAM_MB,0)</f>
        <v>512</v>
      </c>
      <c r="C26" s="50">
        <f>ROUND(Factor_for_Database_Overhead*Database_Bytes_per_Contact*Data_Retention_Period__Months*Number_of_Contacts_per_Month/1000000000+Factor_for_Email_Database_Overhead*Database_Bytes_per_Email_Contact *Email_Data_Retention_Period*Number_of_Email_Contacts_per_Month/1000000000 + Attachment_Overhead +Base_Disk__GB__per_Server,0)</f>
        <v>4</v>
      </c>
      <c r="D26" s="55">
        <f ca="1">ROUND(Database_Server_CPU_Per_Agent*Number_of_Concurrent_Agents_for_Sizing*100/CPU_Utilization_Factor/(SPECint_selectedCPU)/Selected_numCPU,2)</f>
        <v>0</v>
      </c>
      <c r="E26" s="56">
        <f ca="1">ROUNDUP(Database_Server_CPU_Per_Agent*Number_of_Concurrent_Agents_for_Sizing*100/CPU_Utilization_Factor/SPECint_selectedCPU/Selected_numCPU,2) /  CPU_Utilization_Factor * 100</f>
        <v>0</v>
      </c>
    </row>
    <row r="27" spans="1:7" ht="13.5" thickBot="1">
      <c r="A27" s="65" t="s">
        <v>63</v>
      </c>
      <c r="B27" s="49">
        <f>ROUNDUP(SIPTS_RAM_PER_AGENT*Number_of_SIP_Agents_for_Sizing+SIPTS_BASE_RAM,0)</f>
        <v>512</v>
      </c>
      <c r="C27" s="67">
        <v>16</v>
      </c>
      <c r="D27" s="55">
        <f ca="1">ROUND(IC_SIPTS_CPU_PER_AGENT*Number_of_SIP_Agents_for_Sizing*100/CPU_Utilization_Factor/(SPECint_selectedCPU)/Selected_numCPU,2)</f>
        <v>0</v>
      </c>
      <c r="E27" s="56">
        <f ca="1">MAX((Number_of_SIP_Agents_for_Sizing/500), $D$27/CPU_Utilization_Factor,$B$27/2000)</f>
        <v>0.25600000000000001</v>
      </c>
    </row>
    <row r="28" spans="1:7" ht="13.5" thickBot="1">
      <c r="A28" s="65" t="s">
        <v>73</v>
      </c>
      <c r="B28" s="49">
        <f>ROUNDUP(((Workflow_RAM_Per_Call + ADU_RAM_PER_CALL+HTTPCON_RAM_PER_CALL)*Number_of_VP_Traffic_for_Sizing) + BASE_HTTPCON_RAM,0)</f>
        <v>512</v>
      </c>
      <c r="C28" s="67">
        <v>16</v>
      </c>
      <c r="D28" s="55">
        <f ca="1">ROUNDUP(((Workflow_CPU_Per_Call + ADU_CPU_PER_CALL+HttpConnector_CPU_PER_CALL)*Number_of_VP_Traffic_for_Sizing)*100/CPU_Utilization_Factor/(SPECint_selectedCPU)/Selected_numCPU,2)</f>
        <v>0</v>
      </c>
      <c r="E28" s="56">
        <f ca="1">MAX((Number_of_VP_Traffic_for_Sizing / 250),$D$28/CPU_Utilization_Factor,$B$28/2000)</f>
        <v>0.25600000000000001</v>
      </c>
    </row>
    <row r="29" spans="1:7">
      <c r="A29" s="43" t="s">
        <v>30</v>
      </c>
      <c r="B29" s="44"/>
      <c r="C29" s="44"/>
      <c r="D29" s="44"/>
      <c r="E29" s="45"/>
      <c r="G29" s="13"/>
    </row>
    <row r="30" spans="1:7">
      <c r="A30" s="44" t="s">
        <v>18</v>
      </c>
      <c r="B30" s="44">
        <f>MAX(Number_of_Contacts_per_Peak_Busy_Hour__BHCA*0.05,Number_of_Concurrent_Agents__50_to_2500)</f>
        <v>0</v>
      </c>
      <c r="C30" s="44"/>
      <c r="D30" s="44"/>
      <c r="E30" s="44"/>
    </row>
    <row r="31" spans="1:7">
      <c r="A31" s="44" t="s">
        <v>19</v>
      </c>
      <c r="B31" s="44">
        <f>MAX(Number_of_Voice_Contacts_per_Peak_Busy_Hour__BHCA*0.05,Number_of_Voice_Agents)</f>
        <v>0</v>
      </c>
      <c r="C31" s="44"/>
      <c r="D31" s="44"/>
      <c r="E31" s="44"/>
    </row>
    <row r="32" spans="1:7">
      <c r="A32" s="44" t="s">
        <v>20</v>
      </c>
      <c r="B32" s="44">
        <f>MAX(Number_of_Email_Contacts_per_Peak_Busy_Hour__BHCA*0.05,Number_of_Email_Agents)</f>
        <v>0</v>
      </c>
      <c r="C32" s="44"/>
      <c r="D32" s="44"/>
      <c r="E32" s="44"/>
    </row>
    <row r="33" spans="1:5">
      <c r="A33" s="44" t="s">
        <v>21</v>
      </c>
      <c r="B33" s="44">
        <f>MAX(Number_of_Web_Contacts_per_Peak_Busy_Hour__BHCA*0.05,Number_of_Web_Agents)</f>
        <v>0</v>
      </c>
      <c r="C33" s="44"/>
      <c r="D33" s="44"/>
      <c r="E33" s="44"/>
    </row>
    <row r="34" spans="1:5">
      <c r="A34" s="66" t="s">
        <v>70</v>
      </c>
      <c r="B34" s="44">
        <f>MAX(Number_of_SIP_Calls_per_Busy_Hour*0.05,Number_of_SIP_Agents)</f>
        <v>0</v>
      </c>
      <c r="C34" s="44"/>
      <c r="D34" s="44"/>
      <c r="E34" s="44"/>
    </row>
    <row r="35" spans="1:5">
      <c r="A35" s="66" t="s">
        <v>72</v>
      </c>
      <c r="B35" s="44">
        <f>MAX(Number_of_VP_Calls_per_Busy_Hour*0.05,Number_of_VP_Ports)</f>
        <v>0</v>
      </c>
      <c r="C35" s="44"/>
      <c r="D35" s="44"/>
      <c r="E35" s="44"/>
    </row>
    <row r="36" spans="1:5">
      <c r="A36" s="41"/>
      <c r="B36" s="42"/>
      <c r="C36" s="33"/>
      <c r="D36" s="33"/>
      <c r="E36" s="33"/>
    </row>
    <row r="37" spans="1:5">
      <c r="A37" s="77" t="s">
        <v>468</v>
      </c>
    </row>
    <row r="39" spans="1:5">
      <c r="A39" t="s">
        <v>469</v>
      </c>
    </row>
    <row r="40" spans="1:5" ht="51">
      <c r="A40" s="78" t="s">
        <v>470</v>
      </c>
      <c r="B40" s="30"/>
    </row>
    <row r="41" spans="1:5" ht="25.5">
      <c r="A41" s="37" t="s">
        <v>471</v>
      </c>
      <c r="B41" s="30"/>
    </row>
  </sheetData>
  <sheetProtection selectLockedCells="1"/>
  <phoneticPr fontId="0" type="noConversion"/>
  <conditionalFormatting sqref="E3">
    <cfRule type="cellIs" dxfId="0" priority="1" stopIfTrue="1" operator="lessThan">
      <formula>0</formula>
    </cfRule>
  </conditionalFormatting>
  <dataValidations count="2">
    <dataValidation type="list" allowBlank="1" showInputMessage="1" showErrorMessage="1" sqref="C3:D3">
      <formula1>$G$2:$G$15</formula1>
    </dataValidation>
    <dataValidation operator="greaterThan" allowBlank="1" showInputMessage="1" showErrorMessage="1" errorTitle="Error" error="Please ensure that Voice and Email Percentages don't exceed 100" sqref="E3"/>
  </dataValidations>
  <pageMargins left="1" right="1" top="1" bottom="1" header="0.5" footer="0.5"/>
  <pageSetup scale="88" orientation="portrait" horizontalDpi="360" verticalDpi="300" r:id="rId1"/>
  <headerFooter alignWithMargins="0"/>
  <legacyDrawing r:id="rId2"/>
  <controls>
    <control shapeId="2082" r:id="rId3" name="CommandButton1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C436"/>
  <sheetViews>
    <sheetView showFormulas="1" workbookViewId="0">
      <selection activeCell="B2" sqref="B2"/>
    </sheetView>
  </sheetViews>
  <sheetFormatPr defaultRowHeight="12.75"/>
  <cols>
    <col min="1" max="1" width="48.85546875" customWidth="1"/>
    <col min="2" max="2" width="13" customWidth="1"/>
    <col min="3" max="3" width="10.28515625" style="35" customWidth="1"/>
  </cols>
  <sheetData>
    <row r="1" spans="1:3" ht="15.75">
      <c r="A1" s="14" t="s">
        <v>6</v>
      </c>
      <c r="B1" s="15" t="s">
        <v>241</v>
      </c>
      <c r="C1" s="34" t="s">
        <v>54</v>
      </c>
    </row>
    <row r="2" spans="1:3" ht="63.75">
      <c r="A2" s="16"/>
      <c r="B2" s="17" t="s">
        <v>7</v>
      </c>
    </row>
    <row r="3" spans="1:3" ht="25.5">
      <c r="A3" s="36" t="s">
        <v>239</v>
      </c>
      <c r="B3" s="36">
        <v>11.6</v>
      </c>
      <c r="C3" s="35" t="s">
        <v>55</v>
      </c>
    </row>
    <row r="4" spans="1:3">
      <c r="A4" s="36" t="s">
        <v>240</v>
      </c>
      <c r="B4" s="36">
        <v>11.5</v>
      </c>
      <c r="C4" s="35" t="s">
        <v>55</v>
      </c>
    </row>
    <row r="5" spans="1:3">
      <c r="A5" s="36" t="s">
        <v>82</v>
      </c>
      <c r="B5" s="36">
        <v>18.399999999999999</v>
      </c>
      <c r="C5" s="35" t="s">
        <v>55</v>
      </c>
    </row>
    <row r="6" spans="1:3">
      <c r="A6" s="36" t="s">
        <v>83</v>
      </c>
      <c r="B6" s="36">
        <v>18.5</v>
      </c>
      <c r="C6" s="35" t="s">
        <v>55</v>
      </c>
    </row>
    <row r="7" spans="1:3">
      <c r="A7" s="36" t="s">
        <v>83</v>
      </c>
      <c r="B7" s="36">
        <v>17.8</v>
      </c>
      <c r="C7" s="35" t="s">
        <v>55</v>
      </c>
    </row>
    <row r="8" spans="1:3">
      <c r="A8" s="36" t="s">
        <v>84</v>
      </c>
      <c r="B8" s="36">
        <v>18.399999999999999</v>
      </c>
      <c r="C8" s="35" t="s">
        <v>55</v>
      </c>
    </row>
    <row r="9" spans="1:3">
      <c r="A9" s="36" t="s">
        <v>85</v>
      </c>
      <c r="B9" s="36">
        <v>17.5</v>
      </c>
      <c r="C9" s="35" t="s">
        <v>55</v>
      </c>
    </row>
    <row r="10" spans="1:3">
      <c r="A10" s="36" t="s">
        <v>86</v>
      </c>
      <c r="B10" s="36">
        <v>18.100000000000001</v>
      </c>
      <c r="C10" s="35" t="s">
        <v>55</v>
      </c>
    </row>
    <row r="11" spans="1:3">
      <c r="A11" s="36" t="s">
        <v>87</v>
      </c>
      <c r="B11" s="36">
        <v>18.8</v>
      </c>
      <c r="C11" s="35" t="s">
        <v>55</v>
      </c>
    </row>
    <row r="12" spans="1:3">
      <c r="A12" s="36" t="s">
        <v>88</v>
      </c>
      <c r="B12" s="36">
        <v>17.600000000000001</v>
      </c>
      <c r="C12" s="35" t="s">
        <v>55</v>
      </c>
    </row>
    <row r="13" spans="1:3">
      <c r="A13" s="36" t="s">
        <v>89</v>
      </c>
      <c r="B13" s="36">
        <v>19.3</v>
      </c>
      <c r="C13" s="35" t="s">
        <v>55</v>
      </c>
    </row>
    <row r="14" spans="1:3">
      <c r="A14" s="36" t="s">
        <v>89</v>
      </c>
      <c r="B14" s="36">
        <v>18.399999999999999</v>
      </c>
      <c r="C14" s="35" t="s">
        <v>55</v>
      </c>
    </row>
    <row r="15" spans="1:3">
      <c r="A15" s="36" t="s">
        <v>90</v>
      </c>
      <c r="B15" s="36">
        <v>20.100000000000001</v>
      </c>
      <c r="C15" s="35" t="s">
        <v>55</v>
      </c>
    </row>
    <row r="16" spans="1:3">
      <c r="A16" s="36" t="s">
        <v>91</v>
      </c>
      <c r="B16" s="36">
        <v>14</v>
      </c>
      <c r="C16" s="35" t="s">
        <v>55</v>
      </c>
    </row>
    <row r="17" spans="1:3">
      <c r="A17" s="36" t="s">
        <v>92</v>
      </c>
      <c r="B17" s="36">
        <v>22.4</v>
      </c>
      <c r="C17" s="35" t="s">
        <v>55</v>
      </c>
    </row>
    <row r="18" spans="1:3">
      <c r="A18" s="36" t="s">
        <v>93</v>
      </c>
      <c r="B18" s="36">
        <v>24.2</v>
      </c>
      <c r="C18" s="35" t="s">
        <v>55</v>
      </c>
    </row>
    <row r="19" spans="1:3">
      <c r="A19" s="36" t="s">
        <v>93</v>
      </c>
      <c r="B19" s="36">
        <v>22.7</v>
      </c>
      <c r="C19" s="35" t="s">
        <v>55</v>
      </c>
    </row>
    <row r="20" spans="1:3">
      <c r="A20" s="36" t="s">
        <v>94</v>
      </c>
      <c r="B20" s="36">
        <v>21.7</v>
      </c>
      <c r="C20" s="35" t="s">
        <v>55</v>
      </c>
    </row>
    <row r="21" spans="1:3">
      <c r="A21" s="36" t="s">
        <v>95</v>
      </c>
      <c r="B21" s="36">
        <v>26.3</v>
      </c>
      <c r="C21" s="35" t="s">
        <v>55</v>
      </c>
    </row>
    <row r="22" spans="1:3">
      <c r="A22" s="36" t="s">
        <v>96</v>
      </c>
      <c r="B22" s="36">
        <v>19.8</v>
      </c>
      <c r="C22" s="35" t="s">
        <v>55</v>
      </c>
    </row>
    <row r="23" spans="1:3">
      <c r="A23" s="36" t="s">
        <v>97</v>
      </c>
      <c r="B23" s="36">
        <v>22.2</v>
      </c>
      <c r="C23" s="35" t="s">
        <v>55</v>
      </c>
    </row>
    <row r="24" spans="1:3">
      <c r="A24" s="36" t="s">
        <v>97</v>
      </c>
      <c r="B24" s="36">
        <v>21.2</v>
      </c>
      <c r="C24" s="35" t="s">
        <v>55</v>
      </c>
    </row>
    <row r="25" spans="1:3">
      <c r="A25" s="36" t="s">
        <v>98</v>
      </c>
      <c r="B25" s="36">
        <v>26</v>
      </c>
      <c r="C25" s="35" t="s">
        <v>55</v>
      </c>
    </row>
    <row r="26" spans="1:3">
      <c r="A26" s="36" t="s">
        <v>99</v>
      </c>
      <c r="B26" s="36">
        <v>20</v>
      </c>
      <c r="C26" s="35" t="s">
        <v>55</v>
      </c>
    </row>
    <row r="27" spans="1:3">
      <c r="A27" s="36" t="s">
        <v>100</v>
      </c>
      <c r="B27" s="36">
        <v>24.6</v>
      </c>
      <c r="C27" s="35" t="s">
        <v>55</v>
      </c>
    </row>
    <row r="28" spans="1:3">
      <c r="A28" s="36" t="s">
        <v>100</v>
      </c>
      <c r="B28" s="36">
        <v>21.6</v>
      </c>
      <c r="C28" s="35" t="s">
        <v>55</v>
      </c>
    </row>
    <row r="29" spans="1:3">
      <c r="A29" s="36" t="s">
        <v>100</v>
      </c>
      <c r="B29" s="36">
        <v>20.8</v>
      </c>
      <c r="C29" s="35" t="s">
        <v>55</v>
      </c>
    </row>
    <row r="30" spans="1:3">
      <c r="A30" s="36" t="s">
        <v>101</v>
      </c>
      <c r="B30" s="36">
        <v>32</v>
      </c>
      <c r="C30" s="35" t="s">
        <v>55</v>
      </c>
    </row>
    <row r="31" spans="1:3">
      <c r="A31" s="36" t="s">
        <v>102</v>
      </c>
      <c r="B31" s="36">
        <v>31</v>
      </c>
      <c r="C31" s="35" t="s">
        <v>55</v>
      </c>
    </row>
    <row r="32" spans="1:3">
      <c r="A32" s="36" t="s">
        <v>103</v>
      </c>
      <c r="B32" s="36">
        <v>26.6</v>
      </c>
      <c r="C32" s="35" t="s">
        <v>55</v>
      </c>
    </row>
    <row r="33" spans="1:3">
      <c r="A33" s="36" t="s">
        <v>103</v>
      </c>
      <c r="B33" s="36">
        <v>23.5</v>
      </c>
      <c r="C33" s="35" t="s">
        <v>55</v>
      </c>
    </row>
    <row r="34" spans="1:3">
      <c r="A34" s="36" t="s">
        <v>103</v>
      </c>
      <c r="B34" s="36">
        <v>22.4</v>
      </c>
      <c r="C34" s="35" t="s">
        <v>55</v>
      </c>
    </row>
    <row r="35" spans="1:3">
      <c r="A35" s="36" t="s">
        <v>104</v>
      </c>
      <c r="B35" s="36">
        <v>24.6</v>
      </c>
      <c r="C35" s="35" t="s">
        <v>55</v>
      </c>
    </row>
    <row r="36" spans="1:3">
      <c r="A36" s="36" t="s">
        <v>104</v>
      </c>
      <c r="B36" s="36">
        <v>24.2</v>
      </c>
      <c r="C36" s="35" t="s">
        <v>55</v>
      </c>
    </row>
    <row r="37" spans="1:3">
      <c r="A37" s="36" t="s">
        <v>105</v>
      </c>
      <c r="B37" s="36">
        <v>27.6</v>
      </c>
      <c r="C37" s="35" t="s">
        <v>55</v>
      </c>
    </row>
    <row r="38" spans="1:3">
      <c r="A38" s="36" t="s">
        <v>105</v>
      </c>
      <c r="B38" s="36">
        <v>26</v>
      </c>
      <c r="C38" s="35" t="s">
        <v>55</v>
      </c>
    </row>
    <row r="39" spans="1:3">
      <c r="A39" s="36" t="s">
        <v>106</v>
      </c>
      <c r="B39" s="36">
        <v>32.700000000000003</v>
      </c>
      <c r="C39" s="35" t="s">
        <v>55</v>
      </c>
    </row>
    <row r="40" spans="1:3">
      <c r="A40" s="36" t="s">
        <v>106</v>
      </c>
      <c r="B40" s="36">
        <v>32.299999999999997</v>
      </c>
      <c r="C40" s="35" t="s">
        <v>55</v>
      </c>
    </row>
    <row r="41" spans="1:3">
      <c r="A41" s="36" t="s">
        <v>107</v>
      </c>
      <c r="B41" s="36">
        <v>30.9</v>
      </c>
      <c r="C41" s="35" t="s">
        <v>55</v>
      </c>
    </row>
    <row r="42" spans="1:3">
      <c r="A42" s="36" t="s">
        <v>108</v>
      </c>
      <c r="B42" s="36">
        <v>11.7</v>
      </c>
      <c r="C42" s="35" t="s">
        <v>55</v>
      </c>
    </row>
    <row r="43" spans="1:3">
      <c r="A43" s="36" t="s">
        <v>109</v>
      </c>
      <c r="B43" s="36">
        <v>15.8</v>
      </c>
      <c r="C43" s="35" t="s">
        <v>55</v>
      </c>
    </row>
    <row r="44" spans="1:3">
      <c r="A44" s="36" t="s">
        <v>110</v>
      </c>
      <c r="B44" s="36">
        <v>15.6</v>
      </c>
      <c r="C44" s="35" t="s">
        <v>55</v>
      </c>
    </row>
    <row r="45" spans="1:3">
      <c r="A45" s="36" t="s">
        <v>111</v>
      </c>
      <c r="B45" s="36">
        <v>17.5</v>
      </c>
      <c r="C45" s="35" t="s">
        <v>55</v>
      </c>
    </row>
    <row r="46" spans="1:3">
      <c r="A46" s="36" t="s">
        <v>112</v>
      </c>
      <c r="B46" s="36">
        <v>19.899999999999999</v>
      </c>
      <c r="C46" s="35" t="s">
        <v>55</v>
      </c>
    </row>
    <row r="47" spans="1:3">
      <c r="A47" s="36" t="s">
        <v>113</v>
      </c>
      <c r="B47" s="36">
        <v>21</v>
      </c>
      <c r="C47" s="35" t="s">
        <v>55</v>
      </c>
    </row>
    <row r="48" spans="1:3">
      <c r="A48" s="36" t="s">
        <v>114</v>
      </c>
      <c r="B48" s="36">
        <v>22.1</v>
      </c>
      <c r="C48" s="35" t="s">
        <v>55</v>
      </c>
    </row>
    <row r="49" spans="1:3">
      <c r="A49" s="36" t="s">
        <v>115</v>
      </c>
      <c r="B49" s="36">
        <v>23.2</v>
      </c>
      <c r="C49" s="35" t="s">
        <v>55</v>
      </c>
    </row>
    <row r="50" spans="1:3">
      <c r="A50" s="36" t="s">
        <v>116</v>
      </c>
      <c r="B50" s="36">
        <v>24.3</v>
      </c>
      <c r="C50" s="35" t="s">
        <v>55</v>
      </c>
    </row>
    <row r="51" spans="1:3">
      <c r="A51" s="36" t="s">
        <v>117</v>
      </c>
      <c r="B51" s="36">
        <v>23.7</v>
      </c>
      <c r="C51" s="35" t="s">
        <v>55</v>
      </c>
    </row>
    <row r="52" spans="1:3">
      <c r="A52" s="36" t="s">
        <v>118</v>
      </c>
      <c r="B52" s="36">
        <v>25.6</v>
      </c>
      <c r="C52" s="35" t="s">
        <v>55</v>
      </c>
    </row>
    <row r="53" spans="1:3">
      <c r="A53" s="36" t="s">
        <v>119</v>
      </c>
      <c r="B53" s="36">
        <v>26.5</v>
      </c>
      <c r="C53" s="35" t="s">
        <v>55</v>
      </c>
    </row>
    <row r="54" spans="1:3">
      <c r="A54" s="36" t="s">
        <v>120</v>
      </c>
      <c r="B54" s="36">
        <v>25.5</v>
      </c>
      <c r="C54" s="35" t="s">
        <v>55</v>
      </c>
    </row>
    <row r="55" spans="1:3">
      <c r="A55" s="36" t="s">
        <v>120</v>
      </c>
      <c r="B55" s="36">
        <v>25.3</v>
      </c>
      <c r="C55" s="35" t="s">
        <v>55</v>
      </c>
    </row>
    <row r="56" spans="1:3">
      <c r="A56" s="36" t="s">
        <v>120</v>
      </c>
      <c r="B56" s="36">
        <v>25.3</v>
      </c>
      <c r="C56" s="35" t="s">
        <v>55</v>
      </c>
    </row>
    <row r="57" spans="1:3" ht="16.149999999999999" customHeight="1">
      <c r="A57" s="36" t="s">
        <v>121</v>
      </c>
      <c r="B57" s="36">
        <v>26.3</v>
      </c>
      <c r="C57" s="35" t="s">
        <v>55</v>
      </c>
    </row>
    <row r="58" spans="1:3" ht="16.149999999999999" customHeight="1">
      <c r="A58" s="36" t="s">
        <v>122</v>
      </c>
      <c r="B58" s="36">
        <v>15.5</v>
      </c>
      <c r="C58" s="35" t="s">
        <v>55</v>
      </c>
    </row>
    <row r="59" spans="1:3" ht="16.149999999999999" customHeight="1">
      <c r="A59" s="36" t="s">
        <v>123</v>
      </c>
      <c r="B59" s="36">
        <v>17.5</v>
      </c>
      <c r="C59" s="35" t="s">
        <v>55</v>
      </c>
    </row>
    <row r="60" spans="1:3">
      <c r="A60" s="36" t="s">
        <v>124</v>
      </c>
      <c r="B60" s="36">
        <v>19.7</v>
      </c>
      <c r="C60" s="35" t="s">
        <v>55</v>
      </c>
    </row>
    <row r="61" spans="1:3">
      <c r="A61" s="36" t="s">
        <v>125</v>
      </c>
      <c r="B61" s="36">
        <v>20.9</v>
      </c>
      <c r="C61" s="35" t="s">
        <v>55</v>
      </c>
    </row>
    <row r="62" spans="1:3">
      <c r="A62" s="36" t="s">
        <v>126</v>
      </c>
      <c r="B62" s="36">
        <v>22.1</v>
      </c>
      <c r="C62" s="35" t="s">
        <v>55</v>
      </c>
    </row>
    <row r="63" spans="1:3">
      <c r="A63" s="36" t="s">
        <v>127</v>
      </c>
      <c r="B63" s="36">
        <v>23.2</v>
      </c>
      <c r="C63" s="35" t="s">
        <v>55</v>
      </c>
    </row>
    <row r="64" spans="1:3">
      <c r="A64" s="36" t="s">
        <v>128</v>
      </c>
      <c r="B64" s="36">
        <v>24.3</v>
      </c>
      <c r="C64" s="35" t="s">
        <v>55</v>
      </c>
    </row>
    <row r="65" spans="1:3">
      <c r="A65" s="36" t="s">
        <v>128</v>
      </c>
      <c r="B65" s="36">
        <v>23.2</v>
      </c>
      <c r="C65" s="35" t="s">
        <v>55</v>
      </c>
    </row>
    <row r="66" spans="1:3">
      <c r="A66" s="36" t="s">
        <v>129</v>
      </c>
      <c r="B66" s="36">
        <v>25.6</v>
      </c>
      <c r="C66" s="35" t="s">
        <v>55</v>
      </c>
    </row>
    <row r="67" spans="1:3">
      <c r="A67" s="36" t="s">
        <v>129</v>
      </c>
      <c r="B67" s="36">
        <v>22.6</v>
      </c>
      <c r="C67" s="35" t="s">
        <v>55</v>
      </c>
    </row>
    <row r="68" spans="1:3">
      <c r="A68" s="36" t="s">
        <v>130</v>
      </c>
      <c r="B68" s="36">
        <v>26.5</v>
      </c>
      <c r="C68" s="35" t="s">
        <v>55</v>
      </c>
    </row>
    <row r="69" spans="1:3">
      <c r="A69" s="36" t="s">
        <v>131</v>
      </c>
      <c r="B69" s="36">
        <v>25.6</v>
      </c>
      <c r="C69" s="35" t="s">
        <v>55</v>
      </c>
    </row>
    <row r="70" spans="1:3">
      <c r="A70" s="36" t="s">
        <v>131</v>
      </c>
      <c r="B70" s="36">
        <v>25.6</v>
      </c>
      <c r="C70" s="35" t="s">
        <v>55</v>
      </c>
    </row>
    <row r="71" spans="1:3">
      <c r="A71" s="36" t="s">
        <v>131</v>
      </c>
      <c r="B71" s="36">
        <v>24.2</v>
      </c>
      <c r="C71" s="35" t="s">
        <v>55</v>
      </c>
    </row>
    <row r="72" spans="1:3">
      <c r="A72" s="36" t="s">
        <v>132</v>
      </c>
      <c r="B72" s="36">
        <v>26.2</v>
      </c>
      <c r="C72" s="35" t="s">
        <v>55</v>
      </c>
    </row>
    <row r="73" spans="1:3">
      <c r="A73" s="36" t="s">
        <v>133</v>
      </c>
      <c r="B73" s="36">
        <v>11.2</v>
      </c>
      <c r="C73" s="35" t="s">
        <v>55</v>
      </c>
    </row>
    <row r="74" spans="1:3">
      <c r="A74" s="36" t="s">
        <v>134</v>
      </c>
      <c r="B74" s="36">
        <v>15.5</v>
      </c>
      <c r="C74" s="35" t="s">
        <v>55</v>
      </c>
    </row>
    <row r="75" spans="1:3">
      <c r="A75" s="36" t="s">
        <v>135</v>
      </c>
      <c r="B75" s="36">
        <v>17.600000000000001</v>
      </c>
      <c r="C75" s="35" t="s">
        <v>55</v>
      </c>
    </row>
    <row r="76" spans="1:3">
      <c r="A76" s="36" t="s">
        <v>136</v>
      </c>
      <c r="B76" s="36">
        <v>19.899999999999999</v>
      </c>
      <c r="C76" s="35" t="s">
        <v>55</v>
      </c>
    </row>
    <row r="77" spans="1:3">
      <c r="A77" s="36" t="s">
        <v>137</v>
      </c>
      <c r="B77" s="36">
        <v>20.9</v>
      </c>
      <c r="C77" s="35" t="s">
        <v>55</v>
      </c>
    </row>
    <row r="78" spans="1:3">
      <c r="A78" s="36" t="s">
        <v>138</v>
      </c>
      <c r="B78" s="36">
        <v>22.1</v>
      </c>
      <c r="C78" s="35" t="s">
        <v>55</v>
      </c>
    </row>
    <row r="79" spans="1:3">
      <c r="A79" s="36" t="s">
        <v>139</v>
      </c>
      <c r="B79" s="36">
        <v>23.2</v>
      </c>
      <c r="C79" s="35" t="s">
        <v>55</v>
      </c>
    </row>
    <row r="80" spans="1:3">
      <c r="A80" s="36" t="s">
        <v>140</v>
      </c>
      <c r="B80" s="36">
        <v>24.4</v>
      </c>
      <c r="C80" s="35" t="s">
        <v>55</v>
      </c>
    </row>
    <row r="81" spans="1:3">
      <c r="A81" s="36" t="s">
        <v>141</v>
      </c>
      <c r="B81" s="36">
        <v>23.6</v>
      </c>
      <c r="C81" s="35" t="s">
        <v>55</v>
      </c>
    </row>
    <row r="82" spans="1:3">
      <c r="A82" s="36" t="s">
        <v>142</v>
      </c>
      <c r="B82" s="36">
        <v>25.5</v>
      </c>
      <c r="C82" s="35" t="s">
        <v>55</v>
      </c>
    </row>
    <row r="83" spans="1:3">
      <c r="A83" s="36" t="s">
        <v>143</v>
      </c>
      <c r="B83" s="36">
        <v>26.5</v>
      </c>
      <c r="C83" s="35" t="s">
        <v>55</v>
      </c>
    </row>
    <row r="84" spans="1:3">
      <c r="A84" s="36" t="s">
        <v>144</v>
      </c>
      <c r="B84" s="36">
        <v>25.4</v>
      </c>
      <c r="C84" s="35" t="s">
        <v>55</v>
      </c>
    </row>
    <row r="85" spans="1:3">
      <c r="A85" s="36" t="s">
        <v>145</v>
      </c>
      <c r="B85" s="36">
        <v>26.5</v>
      </c>
      <c r="C85" s="35" t="s">
        <v>55</v>
      </c>
    </row>
    <row r="86" spans="1:3">
      <c r="A86" s="36" t="s">
        <v>146</v>
      </c>
      <c r="B86" s="36">
        <v>13.9</v>
      </c>
      <c r="C86" s="35" t="s">
        <v>55</v>
      </c>
    </row>
    <row r="87" spans="1:3">
      <c r="A87" s="36" t="s">
        <v>147</v>
      </c>
      <c r="B87" s="36">
        <v>14.5</v>
      </c>
      <c r="C87" s="35" t="s">
        <v>55</v>
      </c>
    </row>
    <row r="88" spans="1:3">
      <c r="A88" s="36" t="s">
        <v>148</v>
      </c>
      <c r="B88" s="36">
        <v>15</v>
      </c>
      <c r="C88" s="35" t="s">
        <v>55</v>
      </c>
    </row>
    <row r="89" spans="1:3">
      <c r="A89" s="36" t="s">
        <v>149</v>
      </c>
      <c r="B89" s="36">
        <v>15.5</v>
      </c>
      <c r="C89" s="35" t="s">
        <v>55</v>
      </c>
    </row>
    <row r="90" spans="1:3">
      <c r="A90" s="36" t="s">
        <v>150</v>
      </c>
      <c r="B90" s="36">
        <v>16</v>
      </c>
      <c r="C90" s="35" t="s">
        <v>55</v>
      </c>
    </row>
    <row r="91" spans="1:3">
      <c r="A91" s="36" t="s">
        <v>151</v>
      </c>
      <c r="B91" s="36">
        <v>16.7</v>
      </c>
      <c r="C91" s="35" t="s">
        <v>55</v>
      </c>
    </row>
    <row r="92" spans="1:3">
      <c r="A92" s="36" t="s">
        <v>152</v>
      </c>
      <c r="B92" s="36">
        <v>17.2</v>
      </c>
      <c r="C92" s="35" t="s">
        <v>55</v>
      </c>
    </row>
    <row r="93" spans="1:3">
      <c r="A93" s="36" t="s">
        <v>153</v>
      </c>
      <c r="B93" s="36">
        <v>10.3</v>
      </c>
      <c r="C93" s="35" t="s">
        <v>55</v>
      </c>
    </row>
    <row r="94" spans="1:3">
      <c r="A94" s="36" t="s">
        <v>154</v>
      </c>
      <c r="B94" s="36">
        <v>10.6</v>
      </c>
      <c r="C94" s="35" t="s">
        <v>55</v>
      </c>
    </row>
    <row r="95" spans="1:3">
      <c r="A95" s="36" t="s">
        <v>53</v>
      </c>
      <c r="B95" s="36">
        <v>9.25</v>
      </c>
      <c r="C95" s="35" t="s">
        <v>55</v>
      </c>
    </row>
    <row r="96" spans="1:3">
      <c r="A96" s="36" t="s">
        <v>155</v>
      </c>
      <c r="B96" s="36">
        <v>13.9</v>
      </c>
      <c r="C96" s="35" t="s">
        <v>55</v>
      </c>
    </row>
    <row r="97" spans="1:3">
      <c r="A97" s="36" t="s">
        <v>156</v>
      </c>
      <c r="B97" s="36">
        <v>15.6</v>
      </c>
      <c r="C97" s="35" t="s">
        <v>55</v>
      </c>
    </row>
    <row r="98" spans="1:3">
      <c r="A98" s="36" t="s">
        <v>157</v>
      </c>
      <c r="B98" s="36">
        <v>16.7</v>
      </c>
      <c r="C98" s="35" t="s">
        <v>55</v>
      </c>
    </row>
    <row r="99" spans="1:3">
      <c r="A99" s="36" t="s">
        <v>158</v>
      </c>
      <c r="B99" s="36">
        <v>19.899999999999999</v>
      </c>
      <c r="C99" s="35" t="s">
        <v>55</v>
      </c>
    </row>
    <row r="100" spans="1:3">
      <c r="A100" s="36" t="s">
        <v>158</v>
      </c>
      <c r="B100" s="36">
        <v>18.8</v>
      </c>
      <c r="C100" s="35" t="s">
        <v>55</v>
      </c>
    </row>
    <row r="101" spans="1:3">
      <c r="A101" s="36" t="s">
        <v>159</v>
      </c>
      <c r="B101" s="36">
        <v>20.9</v>
      </c>
      <c r="C101" s="35" t="s">
        <v>55</v>
      </c>
    </row>
    <row r="102" spans="1:3">
      <c r="A102" s="36" t="s">
        <v>159</v>
      </c>
      <c r="B102" s="36">
        <v>19.8</v>
      </c>
      <c r="C102" s="35" t="s">
        <v>55</v>
      </c>
    </row>
    <row r="103" spans="1:3">
      <c r="A103" s="36" t="s">
        <v>159</v>
      </c>
      <c r="B103" s="36">
        <v>19.8</v>
      </c>
      <c r="C103" s="35" t="s">
        <v>55</v>
      </c>
    </row>
    <row r="104" spans="1:3">
      <c r="A104" s="36" t="s">
        <v>160</v>
      </c>
      <c r="B104" s="36">
        <v>22.1</v>
      </c>
      <c r="C104" s="35" t="s">
        <v>55</v>
      </c>
    </row>
    <row r="105" spans="1:3">
      <c r="A105" s="36" t="s">
        <v>160</v>
      </c>
      <c r="B105" s="36">
        <v>21.1</v>
      </c>
      <c r="C105" s="35" t="s">
        <v>55</v>
      </c>
    </row>
    <row r="106" spans="1:3">
      <c r="A106" s="36" t="s">
        <v>161</v>
      </c>
      <c r="B106" s="36">
        <v>23.2</v>
      </c>
      <c r="C106" s="35" t="s">
        <v>55</v>
      </c>
    </row>
    <row r="107" spans="1:3">
      <c r="A107" s="36" t="s">
        <v>162</v>
      </c>
      <c r="B107" s="36">
        <v>24.4</v>
      </c>
      <c r="C107" s="35" t="s">
        <v>55</v>
      </c>
    </row>
    <row r="108" spans="1:3">
      <c r="A108" s="36" t="s">
        <v>162</v>
      </c>
      <c r="B108" s="36">
        <v>23.3</v>
      </c>
      <c r="C108" s="35" t="s">
        <v>55</v>
      </c>
    </row>
    <row r="109" spans="1:3">
      <c r="A109" s="36" t="s">
        <v>163</v>
      </c>
      <c r="B109" s="36">
        <v>23.6</v>
      </c>
      <c r="C109" s="35" t="s">
        <v>55</v>
      </c>
    </row>
    <row r="110" spans="1:3">
      <c r="A110" s="36" t="s">
        <v>164</v>
      </c>
      <c r="B110" s="36">
        <v>20.9</v>
      </c>
      <c r="C110" s="35" t="s">
        <v>55</v>
      </c>
    </row>
    <row r="111" spans="1:3">
      <c r="A111" s="36" t="s">
        <v>165</v>
      </c>
      <c r="B111" s="36">
        <v>22.7</v>
      </c>
      <c r="C111" s="35" t="s">
        <v>55</v>
      </c>
    </row>
    <row r="112" spans="1:3">
      <c r="A112" s="36" t="s">
        <v>166</v>
      </c>
      <c r="B112" s="36">
        <v>26.5</v>
      </c>
      <c r="C112" s="35" t="s">
        <v>55</v>
      </c>
    </row>
    <row r="113" spans="1:3">
      <c r="A113" s="36" t="s">
        <v>167</v>
      </c>
      <c r="B113" s="36">
        <v>25.5</v>
      </c>
      <c r="C113" s="35" t="s">
        <v>55</v>
      </c>
    </row>
    <row r="114" spans="1:3">
      <c r="A114" s="36" t="s">
        <v>167</v>
      </c>
      <c r="B114" s="36">
        <v>24.3</v>
      </c>
      <c r="C114" s="35" t="s">
        <v>55</v>
      </c>
    </row>
    <row r="115" spans="1:3">
      <c r="A115" s="36" t="s">
        <v>168</v>
      </c>
      <c r="B115" s="36">
        <v>26.4</v>
      </c>
      <c r="C115" s="35" t="s">
        <v>55</v>
      </c>
    </row>
    <row r="116" spans="1:3">
      <c r="A116" s="36" t="s">
        <v>169</v>
      </c>
      <c r="B116" s="36">
        <v>14</v>
      </c>
      <c r="C116" s="35" t="s">
        <v>55</v>
      </c>
    </row>
    <row r="117" spans="1:3">
      <c r="A117" s="36" t="s">
        <v>170</v>
      </c>
      <c r="B117" s="36">
        <v>14.5</v>
      </c>
      <c r="C117" s="35" t="s">
        <v>55</v>
      </c>
    </row>
    <row r="118" spans="1:3">
      <c r="A118" s="36" t="s">
        <v>171</v>
      </c>
      <c r="B118" s="36">
        <v>15</v>
      </c>
      <c r="C118" s="35" t="s">
        <v>55</v>
      </c>
    </row>
    <row r="119" spans="1:3">
      <c r="A119" s="36" t="s">
        <v>172</v>
      </c>
      <c r="B119" s="36">
        <v>15.5</v>
      </c>
      <c r="C119" s="35" t="s">
        <v>55</v>
      </c>
    </row>
    <row r="120" spans="1:3">
      <c r="A120" s="36" t="s">
        <v>173</v>
      </c>
      <c r="B120" s="36">
        <v>16</v>
      </c>
      <c r="C120" s="35" t="s">
        <v>55</v>
      </c>
    </row>
    <row r="121" spans="1:3">
      <c r="A121" s="36" t="s">
        <v>174</v>
      </c>
      <c r="B121" s="36">
        <v>16.7</v>
      </c>
      <c r="C121" s="35" t="s">
        <v>55</v>
      </c>
    </row>
    <row r="122" spans="1:3">
      <c r="A122" s="36" t="s">
        <v>175</v>
      </c>
      <c r="B122" s="36">
        <v>17.2</v>
      </c>
      <c r="C122" s="35" t="s">
        <v>55</v>
      </c>
    </row>
    <row r="123" spans="1:3">
      <c r="A123" s="36" t="s">
        <v>176</v>
      </c>
      <c r="B123" s="36">
        <v>17.5</v>
      </c>
      <c r="C123" s="35" t="s">
        <v>55</v>
      </c>
    </row>
    <row r="124" spans="1:3">
      <c r="A124" s="36" t="s">
        <v>177</v>
      </c>
      <c r="B124" s="36">
        <v>19</v>
      </c>
      <c r="C124" s="35" t="s">
        <v>55</v>
      </c>
    </row>
    <row r="125" spans="1:3">
      <c r="A125" s="36" t="s">
        <v>178</v>
      </c>
      <c r="B125" s="36">
        <v>20</v>
      </c>
      <c r="C125" s="35" t="s">
        <v>55</v>
      </c>
    </row>
    <row r="126" spans="1:3">
      <c r="A126" s="36" t="s">
        <v>179</v>
      </c>
      <c r="B126" s="36">
        <v>24.1</v>
      </c>
      <c r="C126" s="35" t="s">
        <v>55</v>
      </c>
    </row>
    <row r="127" spans="1:3">
      <c r="A127" s="36" t="s">
        <v>180</v>
      </c>
      <c r="B127" s="36">
        <v>25.3</v>
      </c>
      <c r="C127" s="35" t="s">
        <v>55</v>
      </c>
    </row>
    <row r="128" spans="1:3">
      <c r="A128" s="36" t="s">
        <v>181</v>
      </c>
      <c r="B128" s="36">
        <v>26.5</v>
      </c>
      <c r="C128" s="35" t="s">
        <v>55</v>
      </c>
    </row>
    <row r="129" spans="1:3">
      <c r="A129" s="36" t="s">
        <v>182</v>
      </c>
      <c r="B129" s="36">
        <v>29.2</v>
      </c>
      <c r="C129" s="35" t="s">
        <v>55</v>
      </c>
    </row>
    <row r="130" spans="1:3">
      <c r="A130" s="36" t="s">
        <v>183</v>
      </c>
      <c r="B130" s="36">
        <v>30.4</v>
      </c>
      <c r="C130" s="35" t="s">
        <v>55</v>
      </c>
    </row>
    <row r="131" spans="1:3">
      <c r="A131" s="36" t="s">
        <v>184</v>
      </c>
      <c r="B131" s="36">
        <v>31.5</v>
      </c>
      <c r="C131" s="35" t="s">
        <v>55</v>
      </c>
    </row>
    <row r="132" spans="1:3">
      <c r="A132" s="36" t="s">
        <v>185</v>
      </c>
      <c r="B132" s="36">
        <v>19.899999999999999</v>
      </c>
      <c r="C132" s="35" t="s">
        <v>55</v>
      </c>
    </row>
    <row r="133" spans="1:3">
      <c r="A133" s="36" t="s">
        <v>186</v>
      </c>
      <c r="B133" s="36">
        <v>24.2</v>
      </c>
      <c r="C133" s="35" t="s">
        <v>55</v>
      </c>
    </row>
    <row r="134" spans="1:3">
      <c r="A134" s="36" t="s">
        <v>187</v>
      </c>
      <c r="B134" s="36">
        <v>25.4</v>
      </c>
      <c r="C134" s="35" t="s">
        <v>55</v>
      </c>
    </row>
    <row r="135" spans="1:3">
      <c r="A135" s="36" t="s">
        <v>188</v>
      </c>
      <c r="B135" s="36">
        <v>26.5</v>
      </c>
      <c r="C135" s="35" t="s">
        <v>55</v>
      </c>
    </row>
    <row r="136" spans="1:3">
      <c r="A136" s="36" t="s">
        <v>189</v>
      </c>
      <c r="B136" s="36">
        <v>29.3</v>
      </c>
      <c r="C136" s="35" t="s">
        <v>55</v>
      </c>
    </row>
    <row r="137" spans="1:3">
      <c r="A137" s="36" t="s">
        <v>190</v>
      </c>
      <c r="B137" s="36">
        <v>30.4</v>
      </c>
      <c r="C137" s="35" t="s">
        <v>55</v>
      </c>
    </row>
    <row r="138" spans="1:3">
      <c r="A138" s="36" t="s">
        <v>191</v>
      </c>
      <c r="B138" s="36">
        <v>31.6</v>
      </c>
      <c r="C138" s="35" t="s">
        <v>55</v>
      </c>
    </row>
    <row r="139" spans="1:3">
      <c r="A139" s="36" t="s">
        <v>192</v>
      </c>
      <c r="B139" s="36">
        <v>8.89</v>
      </c>
      <c r="C139" s="35" t="s">
        <v>55</v>
      </c>
    </row>
    <row r="140" spans="1:3">
      <c r="A140" s="36" t="s">
        <v>193</v>
      </c>
      <c r="B140" s="36">
        <v>11.1</v>
      </c>
      <c r="C140" s="35" t="s">
        <v>55</v>
      </c>
    </row>
    <row r="141" spans="1:3">
      <c r="A141" s="36" t="s">
        <v>194</v>
      </c>
      <c r="B141" s="36">
        <v>11.9</v>
      </c>
      <c r="C141" s="35" t="s">
        <v>55</v>
      </c>
    </row>
    <row r="142" spans="1:3">
      <c r="A142" s="36" t="s">
        <v>195</v>
      </c>
      <c r="B142" s="36">
        <v>12.4</v>
      </c>
      <c r="C142" s="35" t="s">
        <v>55</v>
      </c>
    </row>
    <row r="143" spans="1:3">
      <c r="A143" s="36" t="s">
        <v>196</v>
      </c>
      <c r="B143" s="36">
        <v>13.2</v>
      </c>
      <c r="C143" s="35" t="s">
        <v>55</v>
      </c>
    </row>
    <row r="144" spans="1:3">
      <c r="A144" s="36" t="s">
        <v>197</v>
      </c>
      <c r="B144" s="36">
        <v>13.9</v>
      </c>
      <c r="C144" s="35" t="s">
        <v>55</v>
      </c>
    </row>
    <row r="145" spans="1:3">
      <c r="A145" s="36" t="s">
        <v>198</v>
      </c>
      <c r="B145" s="36">
        <v>14.4</v>
      </c>
      <c r="C145" s="35" t="s">
        <v>55</v>
      </c>
    </row>
    <row r="146" spans="1:3">
      <c r="A146" s="36" t="s">
        <v>199</v>
      </c>
      <c r="B146" s="36">
        <v>15</v>
      </c>
      <c r="C146" s="35" t="s">
        <v>55</v>
      </c>
    </row>
    <row r="147" spans="1:3">
      <c r="A147" s="36" t="s">
        <v>200</v>
      </c>
      <c r="B147" s="36">
        <v>15.4</v>
      </c>
      <c r="C147" s="35" t="s">
        <v>55</v>
      </c>
    </row>
    <row r="148" spans="1:3">
      <c r="A148" s="36" t="s">
        <v>201</v>
      </c>
      <c r="B148" s="36">
        <v>15.5</v>
      </c>
      <c r="C148" s="35" t="s">
        <v>55</v>
      </c>
    </row>
    <row r="149" spans="1:3">
      <c r="A149" s="36" t="s">
        <v>202</v>
      </c>
      <c r="B149" s="36">
        <v>15.9</v>
      </c>
      <c r="C149" s="35" t="s">
        <v>55</v>
      </c>
    </row>
    <row r="150" spans="1:3">
      <c r="A150" s="36" t="s">
        <v>203</v>
      </c>
      <c r="B150" s="36">
        <v>15.9</v>
      </c>
      <c r="C150" s="35" t="s">
        <v>55</v>
      </c>
    </row>
    <row r="151" spans="1:3">
      <c r="A151" s="36" t="s">
        <v>204</v>
      </c>
      <c r="B151" s="36">
        <v>16.600000000000001</v>
      </c>
      <c r="C151" s="35" t="s">
        <v>55</v>
      </c>
    </row>
    <row r="152" spans="1:3">
      <c r="A152" s="36" t="s">
        <v>205</v>
      </c>
      <c r="B152" s="36">
        <v>17.100000000000001</v>
      </c>
      <c r="C152" s="35" t="s">
        <v>55</v>
      </c>
    </row>
    <row r="153" spans="1:3">
      <c r="A153" s="36" t="s">
        <v>206</v>
      </c>
      <c r="B153" s="36">
        <v>19.100000000000001</v>
      </c>
      <c r="C153" s="35" t="s">
        <v>55</v>
      </c>
    </row>
    <row r="154" spans="1:3">
      <c r="A154" s="36" t="s">
        <v>207</v>
      </c>
      <c r="B154" s="36">
        <v>10.3</v>
      </c>
      <c r="C154" s="35" t="s">
        <v>55</v>
      </c>
    </row>
    <row r="155" spans="1:3">
      <c r="A155" s="36" t="s">
        <v>208</v>
      </c>
      <c r="B155" s="36">
        <v>11.5</v>
      </c>
      <c r="C155" s="35" t="s">
        <v>55</v>
      </c>
    </row>
    <row r="156" spans="1:3">
      <c r="A156" s="36" t="s">
        <v>209</v>
      </c>
      <c r="B156" s="36">
        <v>12</v>
      </c>
      <c r="C156" s="35" t="s">
        <v>55</v>
      </c>
    </row>
    <row r="157" spans="1:3">
      <c r="A157" s="36" t="s">
        <v>210</v>
      </c>
      <c r="B157" s="36">
        <v>13.1</v>
      </c>
      <c r="C157" s="35" t="s">
        <v>55</v>
      </c>
    </row>
    <row r="158" spans="1:3">
      <c r="A158" s="36" t="s">
        <v>211</v>
      </c>
      <c r="B158" s="36">
        <v>14.4</v>
      </c>
      <c r="C158" s="35" t="s">
        <v>55</v>
      </c>
    </row>
    <row r="159" spans="1:3">
      <c r="A159" s="36" t="s">
        <v>212</v>
      </c>
      <c r="B159" s="36">
        <v>14.9</v>
      </c>
      <c r="C159" s="35" t="s">
        <v>55</v>
      </c>
    </row>
    <row r="160" spans="1:3">
      <c r="A160" s="36" t="s">
        <v>213</v>
      </c>
      <c r="B160" s="36">
        <v>15.3</v>
      </c>
      <c r="C160" s="35" t="s">
        <v>55</v>
      </c>
    </row>
    <row r="161" spans="1:3">
      <c r="A161" s="36" t="s">
        <v>214</v>
      </c>
      <c r="B161" s="36">
        <v>15.4</v>
      </c>
      <c r="C161" s="35" t="s">
        <v>55</v>
      </c>
    </row>
    <row r="162" spans="1:3">
      <c r="A162" s="36" t="s">
        <v>215</v>
      </c>
      <c r="B162" s="36">
        <v>15.7</v>
      </c>
      <c r="C162" s="35" t="s">
        <v>55</v>
      </c>
    </row>
    <row r="163" spans="1:3">
      <c r="A163" s="36" t="s">
        <v>216</v>
      </c>
      <c r="B163" s="36">
        <v>15.8</v>
      </c>
      <c r="C163" s="35" t="s">
        <v>55</v>
      </c>
    </row>
    <row r="164" spans="1:3">
      <c r="A164" s="36" t="s">
        <v>217</v>
      </c>
      <c r="B164" s="36">
        <v>16.600000000000001</v>
      </c>
      <c r="C164" s="35" t="s">
        <v>55</v>
      </c>
    </row>
    <row r="165" spans="1:3">
      <c r="A165" s="36" t="s">
        <v>218</v>
      </c>
      <c r="B165" s="36">
        <v>16.8</v>
      </c>
      <c r="C165" s="35" t="s">
        <v>55</v>
      </c>
    </row>
    <row r="166" spans="1:3">
      <c r="A166" s="36" t="s">
        <v>219</v>
      </c>
      <c r="B166" s="36">
        <v>18.8</v>
      </c>
      <c r="C166" s="35" t="s">
        <v>55</v>
      </c>
    </row>
    <row r="167" spans="1:3">
      <c r="A167" s="36" t="s">
        <v>220</v>
      </c>
      <c r="B167" s="36">
        <v>23.7</v>
      </c>
      <c r="C167" s="35" t="s">
        <v>55</v>
      </c>
    </row>
    <row r="168" spans="1:3">
      <c r="A168" s="36" t="s">
        <v>221</v>
      </c>
      <c r="B168" s="36">
        <v>19.600000000000001</v>
      </c>
      <c r="C168" s="35" t="s">
        <v>55</v>
      </c>
    </row>
    <row r="169" spans="1:3">
      <c r="A169" s="36" t="s">
        <v>222</v>
      </c>
      <c r="B169" s="36">
        <v>22.3</v>
      </c>
      <c r="C169" s="35" t="s">
        <v>55</v>
      </c>
    </row>
    <row r="170" spans="1:3">
      <c r="A170" s="36" t="s">
        <v>223</v>
      </c>
      <c r="B170" s="36">
        <v>23.4</v>
      </c>
      <c r="C170" s="35" t="s">
        <v>55</v>
      </c>
    </row>
    <row r="171" spans="1:3">
      <c r="A171" s="36" t="s">
        <v>224</v>
      </c>
      <c r="B171" s="36">
        <v>25.5</v>
      </c>
      <c r="C171" s="35" t="s">
        <v>55</v>
      </c>
    </row>
    <row r="172" spans="1:3">
      <c r="A172" s="36" t="s">
        <v>225</v>
      </c>
      <c r="B172" s="36">
        <v>26.2</v>
      </c>
      <c r="C172" s="35" t="s">
        <v>55</v>
      </c>
    </row>
    <row r="173" spans="1:3">
      <c r="A173" s="36" t="s">
        <v>226</v>
      </c>
      <c r="B173" s="36">
        <v>24.2</v>
      </c>
      <c r="C173" s="35" t="s">
        <v>55</v>
      </c>
    </row>
    <row r="174" spans="1:3">
      <c r="A174" s="36" t="s">
        <v>227</v>
      </c>
      <c r="B174" s="36">
        <v>26.5</v>
      </c>
      <c r="C174" s="35" t="s">
        <v>55</v>
      </c>
    </row>
    <row r="175" spans="1:3">
      <c r="A175" s="36" t="s">
        <v>228</v>
      </c>
      <c r="B175" s="36">
        <v>28.5</v>
      </c>
      <c r="C175" s="35" t="s">
        <v>55</v>
      </c>
    </row>
    <row r="176" spans="1:3">
      <c r="A176" s="36" t="s">
        <v>229</v>
      </c>
      <c r="B176" s="36">
        <v>30.4</v>
      </c>
      <c r="C176" s="35" t="s">
        <v>55</v>
      </c>
    </row>
    <row r="177" spans="1:3">
      <c r="A177" s="36" t="s">
        <v>230</v>
      </c>
      <c r="B177" s="36">
        <v>31.4</v>
      </c>
      <c r="C177" s="35" t="s">
        <v>55</v>
      </c>
    </row>
    <row r="178" spans="1:3">
      <c r="A178" s="36" t="s">
        <v>231</v>
      </c>
      <c r="B178" s="36">
        <v>29.2</v>
      </c>
      <c r="C178" s="35" t="s">
        <v>55</v>
      </c>
    </row>
    <row r="179" spans="1:3">
      <c r="A179" s="36" t="s">
        <v>232</v>
      </c>
      <c r="B179" s="36">
        <v>31.5</v>
      </c>
      <c r="C179" s="35" t="s">
        <v>55</v>
      </c>
    </row>
    <row r="180" spans="1:3">
      <c r="A180" s="36" t="s">
        <v>233</v>
      </c>
      <c r="B180" s="36">
        <v>13.9</v>
      </c>
      <c r="C180" s="35" t="s">
        <v>55</v>
      </c>
    </row>
    <row r="181" spans="1:3">
      <c r="A181" s="36" t="s">
        <v>234</v>
      </c>
      <c r="B181" s="36">
        <v>14.5</v>
      </c>
      <c r="C181" s="35" t="s">
        <v>55</v>
      </c>
    </row>
    <row r="182" spans="1:3">
      <c r="A182" s="36" t="s">
        <v>235</v>
      </c>
      <c r="B182" s="36">
        <v>15</v>
      </c>
      <c r="C182" s="35" t="s">
        <v>55</v>
      </c>
    </row>
    <row r="183" spans="1:3">
      <c r="A183" s="36" t="s">
        <v>236</v>
      </c>
      <c r="B183" s="36">
        <v>15.5</v>
      </c>
      <c r="C183" s="35" t="s">
        <v>55</v>
      </c>
    </row>
    <row r="184" spans="1:3">
      <c r="A184" s="36" t="s">
        <v>237</v>
      </c>
      <c r="B184" s="36">
        <v>16</v>
      </c>
      <c r="C184" s="35" t="s">
        <v>55</v>
      </c>
    </row>
    <row r="185" spans="1:3">
      <c r="A185" s="36" t="s">
        <v>238</v>
      </c>
      <c r="B185" s="36">
        <v>16.399999999999999</v>
      </c>
      <c r="C185" s="35" t="s">
        <v>55</v>
      </c>
    </row>
    <row r="186" spans="1:3">
      <c r="A186" s="36" t="s">
        <v>246</v>
      </c>
      <c r="B186" s="36">
        <v>10.9</v>
      </c>
      <c r="C186" s="59" t="s">
        <v>437</v>
      </c>
    </row>
    <row r="187" spans="1:3">
      <c r="A187" s="36" t="s">
        <v>247</v>
      </c>
      <c r="B187" s="36">
        <v>12.8</v>
      </c>
      <c r="C187" s="59" t="s">
        <v>437</v>
      </c>
    </row>
    <row r="188" spans="1:3">
      <c r="A188" s="36" t="s">
        <v>248</v>
      </c>
      <c r="B188" s="36">
        <v>14.1</v>
      </c>
      <c r="C188" s="59" t="s">
        <v>437</v>
      </c>
    </row>
    <row r="189" spans="1:3">
      <c r="A189" s="36" t="s">
        <v>249</v>
      </c>
      <c r="B189" s="36">
        <v>20.8</v>
      </c>
      <c r="C189" s="59" t="s">
        <v>437</v>
      </c>
    </row>
    <row r="190" spans="1:3">
      <c r="A190" s="36" t="s">
        <v>250</v>
      </c>
      <c r="B190" s="36">
        <v>17.2</v>
      </c>
      <c r="C190" s="59" t="s">
        <v>437</v>
      </c>
    </row>
    <row r="191" spans="1:3">
      <c r="A191" s="36" t="s">
        <v>251</v>
      </c>
      <c r="B191" s="36">
        <v>19.399999999999999</v>
      </c>
      <c r="C191" s="59" t="s">
        <v>437</v>
      </c>
    </row>
    <row r="192" spans="1:3">
      <c r="A192" s="36" t="s">
        <v>252</v>
      </c>
      <c r="B192" s="36">
        <v>20.2</v>
      </c>
      <c r="C192" s="59" t="s">
        <v>437</v>
      </c>
    </row>
    <row r="193" spans="1:3">
      <c r="A193" s="36" t="s">
        <v>253</v>
      </c>
      <c r="B193" s="36">
        <v>12.4</v>
      </c>
      <c r="C193" s="59" t="s">
        <v>437</v>
      </c>
    </row>
    <row r="194" spans="1:3">
      <c r="A194" s="36" t="s">
        <v>254</v>
      </c>
      <c r="B194" s="36">
        <v>12.3</v>
      </c>
      <c r="C194" s="59" t="s">
        <v>437</v>
      </c>
    </row>
    <row r="195" spans="1:3">
      <c r="A195" s="36" t="s">
        <v>255</v>
      </c>
      <c r="B195" s="36">
        <v>15.2</v>
      </c>
      <c r="C195" s="59" t="s">
        <v>437</v>
      </c>
    </row>
    <row r="196" spans="1:3">
      <c r="A196" s="36" t="s">
        <v>256</v>
      </c>
      <c r="B196" s="36">
        <v>15.3</v>
      </c>
      <c r="C196" s="59" t="s">
        <v>437</v>
      </c>
    </row>
    <row r="197" spans="1:3">
      <c r="A197" s="36" t="s">
        <v>257</v>
      </c>
      <c r="B197" s="36">
        <v>16.7</v>
      </c>
      <c r="C197" s="59" t="s">
        <v>437</v>
      </c>
    </row>
    <row r="198" spans="1:3">
      <c r="A198" s="36" t="s">
        <v>258</v>
      </c>
      <c r="B198" s="36">
        <v>19.899999999999999</v>
      </c>
      <c r="C198" s="59" t="s">
        <v>437</v>
      </c>
    </row>
    <row r="199" spans="1:3">
      <c r="A199" s="36" t="s">
        <v>259</v>
      </c>
      <c r="B199" s="36">
        <v>21.1</v>
      </c>
      <c r="C199" s="59" t="s">
        <v>437</v>
      </c>
    </row>
    <row r="200" spans="1:3">
      <c r="A200" s="36" t="s">
        <v>260</v>
      </c>
      <c r="B200" s="36">
        <v>22.1</v>
      </c>
      <c r="C200" s="59" t="s">
        <v>437</v>
      </c>
    </row>
    <row r="201" spans="1:3">
      <c r="A201" s="36" t="s">
        <v>261</v>
      </c>
      <c r="B201" s="36">
        <v>23.2</v>
      </c>
      <c r="C201" s="59" t="s">
        <v>437</v>
      </c>
    </row>
    <row r="202" spans="1:3">
      <c r="A202" s="36" t="s">
        <v>262</v>
      </c>
      <c r="B202" s="36">
        <v>21.2</v>
      </c>
      <c r="C202" s="59" t="s">
        <v>437</v>
      </c>
    </row>
    <row r="203" spans="1:3">
      <c r="A203" s="36" t="s">
        <v>263</v>
      </c>
      <c r="B203" s="36">
        <v>16.899999999999999</v>
      </c>
      <c r="C203" s="59" t="s">
        <v>437</v>
      </c>
    </row>
    <row r="204" spans="1:3">
      <c r="A204" s="36" t="s">
        <v>264</v>
      </c>
      <c r="B204" s="36">
        <v>22.8</v>
      </c>
      <c r="C204" s="59" t="s">
        <v>437</v>
      </c>
    </row>
    <row r="205" spans="1:3">
      <c r="A205" s="36" t="s">
        <v>265</v>
      </c>
      <c r="B205" s="36">
        <v>16.8</v>
      </c>
      <c r="C205" s="59" t="s">
        <v>437</v>
      </c>
    </row>
    <row r="206" spans="1:3">
      <c r="A206" s="36" t="s">
        <v>265</v>
      </c>
      <c r="B206" s="36">
        <v>15.6</v>
      </c>
      <c r="C206" s="59" t="s">
        <v>437</v>
      </c>
    </row>
    <row r="207" spans="1:3">
      <c r="A207" s="36" t="s">
        <v>266</v>
      </c>
      <c r="B207" s="36">
        <v>20.3</v>
      </c>
      <c r="C207" s="59" t="s">
        <v>437</v>
      </c>
    </row>
    <row r="208" spans="1:3">
      <c r="A208" s="36" t="s">
        <v>267</v>
      </c>
      <c r="B208" s="36">
        <v>24.2</v>
      </c>
      <c r="C208" s="59" t="s">
        <v>437</v>
      </c>
    </row>
    <row r="209" spans="1:3">
      <c r="A209" s="36" t="s">
        <v>268</v>
      </c>
      <c r="B209" s="36">
        <v>26.4</v>
      </c>
      <c r="C209" s="59" t="s">
        <v>437</v>
      </c>
    </row>
    <row r="210" spans="1:3">
      <c r="A210" s="36" t="s">
        <v>269</v>
      </c>
      <c r="B210" s="36">
        <v>10</v>
      </c>
      <c r="C210" s="59" t="s">
        <v>437</v>
      </c>
    </row>
    <row r="211" spans="1:3">
      <c r="A211" s="36" t="s">
        <v>270</v>
      </c>
      <c r="B211" s="36">
        <v>11.2</v>
      </c>
      <c r="C211" s="59" t="s">
        <v>437</v>
      </c>
    </row>
    <row r="212" spans="1:3">
      <c r="A212" s="36" t="s">
        <v>271</v>
      </c>
      <c r="B212" s="36">
        <v>12.5</v>
      </c>
      <c r="C212" s="59" t="s">
        <v>437</v>
      </c>
    </row>
    <row r="213" spans="1:3">
      <c r="A213" s="36" t="s">
        <v>272</v>
      </c>
      <c r="B213" s="36">
        <v>14</v>
      </c>
      <c r="C213" s="59" t="s">
        <v>437</v>
      </c>
    </row>
    <row r="214" spans="1:3">
      <c r="A214" s="36" t="s">
        <v>273</v>
      </c>
      <c r="B214" s="36">
        <v>16.899999999999999</v>
      </c>
      <c r="C214" s="59" t="s">
        <v>437</v>
      </c>
    </row>
    <row r="215" spans="1:3">
      <c r="A215" s="36" t="s">
        <v>274</v>
      </c>
      <c r="B215" s="36">
        <v>12.3</v>
      </c>
      <c r="C215" s="59" t="s">
        <v>437</v>
      </c>
    </row>
    <row r="216" spans="1:3">
      <c r="A216" s="36" t="s">
        <v>274</v>
      </c>
      <c r="B216" s="36">
        <v>10</v>
      </c>
      <c r="C216" s="59" t="s">
        <v>437</v>
      </c>
    </row>
    <row r="217" spans="1:3">
      <c r="A217" s="36" t="s">
        <v>275</v>
      </c>
      <c r="B217" s="36">
        <v>12.3</v>
      </c>
      <c r="C217" s="59" t="s">
        <v>437</v>
      </c>
    </row>
    <row r="218" spans="1:3">
      <c r="A218" s="36" t="s">
        <v>275</v>
      </c>
      <c r="B218" s="36">
        <v>11.1</v>
      </c>
      <c r="C218" s="59" t="s">
        <v>437</v>
      </c>
    </row>
    <row r="219" spans="1:3">
      <c r="A219" s="36" t="s">
        <v>276</v>
      </c>
      <c r="B219" s="36">
        <v>14</v>
      </c>
      <c r="C219" s="59" t="s">
        <v>437</v>
      </c>
    </row>
    <row r="220" spans="1:3">
      <c r="A220" s="36" t="s">
        <v>276</v>
      </c>
      <c r="B220" s="36">
        <v>12.5</v>
      </c>
      <c r="C220" s="59" t="s">
        <v>437</v>
      </c>
    </row>
    <row r="221" spans="1:3">
      <c r="A221" s="36" t="s">
        <v>277</v>
      </c>
      <c r="B221" s="36">
        <v>15.3</v>
      </c>
      <c r="C221" s="59" t="s">
        <v>437</v>
      </c>
    </row>
    <row r="222" spans="1:3">
      <c r="A222" s="36" t="s">
        <v>277</v>
      </c>
      <c r="B222" s="36">
        <v>13.8</v>
      </c>
      <c r="C222" s="59" t="s">
        <v>437</v>
      </c>
    </row>
    <row r="223" spans="1:3">
      <c r="A223" s="36" t="s">
        <v>278</v>
      </c>
      <c r="B223" s="36">
        <v>16.8</v>
      </c>
      <c r="C223" s="59" t="s">
        <v>437</v>
      </c>
    </row>
    <row r="224" spans="1:3">
      <c r="A224" s="36" t="s">
        <v>279</v>
      </c>
      <c r="B224" s="36">
        <v>20.100000000000001</v>
      </c>
      <c r="C224" s="59" t="s">
        <v>437</v>
      </c>
    </row>
    <row r="225" spans="1:3">
      <c r="A225" s="36" t="s">
        <v>280</v>
      </c>
      <c r="B225" s="36">
        <v>21.2</v>
      </c>
      <c r="C225" s="59" t="s">
        <v>437</v>
      </c>
    </row>
    <row r="226" spans="1:3">
      <c r="A226" s="36" t="s">
        <v>281</v>
      </c>
      <c r="B226" s="36">
        <v>22.3</v>
      </c>
      <c r="C226" s="59" t="s">
        <v>437</v>
      </c>
    </row>
    <row r="227" spans="1:3">
      <c r="A227" s="36" t="s">
        <v>282</v>
      </c>
      <c r="B227" s="36">
        <v>23.3</v>
      </c>
      <c r="C227" s="59" t="s">
        <v>437</v>
      </c>
    </row>
    <row r="228" spans="1:3">
      <c r="A228" s="36" t="s">
        <v>283</v>
      </c>
      <c r="B228" s="36">
        <v>21.3</v>
      </c>
      <c r="C228" s="59" t="s">
        <v>437</v>
      </c>
    </row>
    <row r="229" spans="1:3">
      <c r="A229" s="36" t="s">
        <v>284</v>
      </c>
      <c r="B229" s="36">
        <v>16.899999999999999</v>
      </c>
      <c r="C229" s="59" t="s">
        <v>437</v>
      </c>
    </row>
    <row r="230" spans="1:3">
      <c r="A230" s="36" t="s">
        <v>285</v>
      </c>
      <c r="B230" s="36">
        <v>23</v>
      </c>
      <c r="C230" s="59" t="s">
        <v>437</v>
      </c>
    </row>
    <row r="231" spans="1:3">
      <c r="A231" s="36" t="s">
        <v>286</v>
      </c>
      <c r="B231" s="36">
        <v>31.4</v>
      </c>
      <c r="C231" s="59" t="s">
        <v>437</v>
      </c>
    </row>
    <row r="232" spans="1:3" ht="25.5">
      <c r="A232" s="36" t="s">
        <v>287</v>
      </c>
      <c r="B232" s="36">
        <v>13.6</v>
      </c>
      <c r="C232" s="59" t="s">
        <v>437</v>
      </c>
    </row>
    <row r="233" spans="1:3">
      <c r="A233" s="36" t="s">
        <v>288</v>
      </c>
      <c r="B233" s="36">
        <v>9.77</v>
      </c>
      <c r="C233" s="59" t="s">
        <v>437</v>
      </c>
    </row>
    <row r="234" spans="1:3">
      <c r="A234" s="36" t="s">
        <v>289</v>
      </c>
      <c r="B234" s="36">
        <v>11.1</v>
      </c>
      <c r="C234" s="59" t="s">
        <v>437</v>
      </c>
    </row>
    <row r="235" spans="1:3">
      <c r="A235" s="36" t="s">
        <v>290</v>
      </c>
      <c r="B235" s="36">
        <v>12</v>
      </c>
      <c r="C235" s="59" t="s">
        <v>437</v>
      </c>
    </row>
    <row r="236" spans="1:3">
      <c r="A236" s="36" t="s">
        <v>291</v>
      </c>
      <c r="B236" s="36">
        <v>12.6</v>
      </c>
      <c r="C236" s="59" t="s">
        <v>437</v>
      </c>
    </row>
    <row r="237" spans="1:3">
      <c r="A237" s="36" t="s">
        <v>291</v>
      </c>
      <c r="B237" s="36">
        <v>11.1</v>
      </c>
      <c r="C237" s="59" t="s">
        <v>437</v>
      </c>
    </row>
    <row r="238" spans="1:3">
      <c r="A238" s="36" t="s">
        <v>292</v>
      </c>
      <c r="B238" s="36">
        <v>11.4</v>
      </c>
      <c r="C238" s="59" t="s">
        <v>437</v>
      </c>
    </row>
    <row r="239" spans="1:3">
      <c r="A239" s="36" t="s">
        <v>293</v>
      </c>
      <c r="B239" s="36">
        <v>13.5</v>
      </c>
      <c r="C239" s="59" t="s">
        <v>437</v>
      </c>
    </row>
    <row r="240" spans="1:3">
      <c r="A240" s="36" t="s">
        <v>293</v>
      </c>
      <c r="B240" s="36">
        <v>13.2</v>
      </c>
      <c r="C240" s="59" t="s">
        <v>437</v>
      </c>
    </row>
    <row r="241" spans="1:3">
      <c r="A241" s="36" t="s">
        <v>294</v>
      </c>
      <c r="B241" s="36">
        <v>9.1</v>
      </c>
      <c r="C241" s="59" t="s">
        <v>437</v>
      </c>
    </row>
    <row r="242" spans="1:3">
      <c r="A242" s="36" t="s">
        <v>295</v>
      </c>
      <c r="B242" s="36">
        <v>9.85</v>
      </c>
      <c r="C242" s="59" t="s">
        <v>437</v>
      </c>
    </row>
    <row r="243" spans="1:3">
      <c r="A243" s="36" t="s">
        <v>296</v>
      </c>
      <c r="B243" s="36">
        <v>10.6</v>
      </c>
      <c r="C243" s="59" t="s">
        <v>437</v>
      </c>
    </row>
    <row r="244" spans="1:3">
      <c r="A244" s="36" t="s">
        <v>297</v>
      </c>
      <c r="B244" s="36">
        <v>11.3</v>
      </c>
      <c r="C244" s="59" t="s">
        <v>437</v>
      </c>
    </row>
    <row r="245" spans="1:3">
      <c r="A245" s="36" t="s">
        <v>298</v>
      </c>
      <c r="B245" s="36">
        <v>12</v>
      </c>
      <c r="C245" s="59" t="s">
        <v>437</v>
      </c>
    </row>
    <row r="246" spans="1:3">
      <c r="A246" s="36" t="s">
        <v>298</v>
      </c>
      <c r="B246" s="36">
        <v>10.5</v>
      </c>
      <c r="C246" s="59" t="s">
        <v>437</v>
      </c>
    </row>
    <row r="247" spans="1:3">
      <c r="A247" s="36" t="s">
        <v>299</v>
      </c>
      <c r="B247" s="36">
        <v>10.5</v>
      </c>
      <c r="C247" s="59" t="s">
        <v>437</v>
      </c>
    </row>
    <row r="248" spans="1:3">
      <c r="A248" s="36" t="s">
        <v>300</v>
      </c>
      <c r="B248" s="36">
        <v>12.5</v>
      </c>
      <c r="C248" s="59" t="s">
        <v>437</v>
      </c>
    </row>
    <row r="249" spans="1:3">
      <c r="A249" s="36" t="s">
        <v>300</v>
      </c>
      <c r="B249" s="36">
        <v>11.7</v>
      </c>
      <c r="C249" s="59" t="s">
        <v>437</v>
      </c>
    </row>
    <row r="250" spans="1:3">
      <c r="A250" s="36" t="s">
        <v>301</v>
      </c>
      <c r="B250" s="36">
        <v>15.7</v>
      </c>
      <c r="C250" s="59" t="s">
        <v>437</v>
      </c>
    </row>
    <row r="251" spans="1:3">
      <c r="A251" s="36" t="s">
        <v>302</v>
      </c>
      <c r="B251" s="36">
        <v>15</v>
      </c>
      <c r="C251" s="59" t="s">
        <v>437</v>
      </c>
    </row>
    <row r="252" spans="1:3">
      <c r="A252" s="36" t="s">
        <v>303</v>
      </c>
      <c r="B252" s="36">
        <v>16.100000000000001</v>
      </c>
      <c r="C252" s="59" t="s">
        <v>437</v>
      </c>
    </row>
    <row r="253" spans="1:3">
      <c r="A253" s="36" t="s">
        <v>303</v>
      </c>
      <c r="B253" s="36">
        <v>17.8</v>
      </c>
      <c r="C253" s="59" t="s">
        <v>437</v>
      </c>
    </row>
    <row r="254" spans="1:3">
      <c r="A254" s="36" t="s">
        <v>303</v>
      </c>
      <c r="B254" s="36">
        <v>17.8</v>
      </c>
      <c r="C254" s="59" t="s">
        <v>437</v>
      </c>
    </row>
    <row r="255" spans="1:3">
      <c r="A255" s="36" t="s">
        <v>303</v>
      </c>
      <c r="B255" s="36">
        <v>16.2</v>
      </c>
      <c r="C255" s="59" t="s">
        <v>437</v>
      </c>
    </row>
    <row r="256" spans="1:3">
      <c r="A256" s="36" t="s">
        <v>304</v>
      </c>
      <c r="B256" s="36">
        <v>13.7</v>
      </c>
      <c r="C256" s="59" t="s">
        <v>437</v>
      </c>
    </row>
    <row r="257" spans="1:3">
      <c r="A257" s="36" t="s">
        <v>305</v>
      </c>
      <c r="B257" s="36">
        <v>15</v>
      </c>
      <c r="C257" s="59" t="s">
        <v>437</v>
      </c>
    </row>
    <row r="258" spans="1:3">
      <c r="A258" s="36" t="s">
        <v>306</v>
      </c>
      <c r="B258" s="36">
        <v>13.8</v>
      </c>
      <c r="C258" s="59" t="s">
        <v>437</v>
      </c>
    </row>
    <row r="259" spans="1:3">
      <c r="A259" s="36" t="s">
        <v>307</v>
      </c>
      <c r="B259" s="36">
        <v>15.2</v>
      </c>
      <c r="C259" s="59" t="s">
        <v>437</v>
      </c>
    </row>
    <row r="260" spans="1:3">
      <c r="A260" s="36" t="s">
        <v>308</v>
      </c>
      <c r="B260" s="36">
        <v>12.5</v>
      </c>
      <c r="C260" s="59" t="s">
        <v>437</v>
      </c>
    </row>
    <row r="261" spans="1:3">
      <c r="A261" s="36" t="s">
        <v>309</v>
      </c>
      <c r="B261" s="36">
        <v>11.8</v>
      </c>
      <c r="C261" s="59" t="s">
        <v>437</v>
      </c>
    </row>
    <row r="262" spans="1:3">
      <c r="A262" s="36" t="s">
        <v>310</v>
      </c>
      <c r="B262" s="36">
        <v>12.5</v>
      </c>
      <c r="C262" s="59" t="s">
        <v>437</v>
      </c>
    </row>
    <row r="263" spans="1:3">
      <c r="A263" s="36" t="s">
        <v>311</v>
      </c>
      <c r="B263" s="36">
        <v>12.6</v>
      </c>
      <c r="C263" s="59" t="s">
        <v>437</v>
      </c>
    </row>
    <row r="264" spans="1:3">
      <c r="A264" s="36" t="s">
        <v>312</v>
      </c>
      <c r="B264" s="36">
        <v>12.6</v>
      </c>
      <c r="C264" s="59" t="s">
        <v>437</v>
      </c>
    </row>
    <row r="265" spans="1:3">
      <c r="A265" s="36" t="s">
        <v>313</v>
      </c>
      <c r="B265" s="36">
        <v>11.2</v>
      </c>
      <c r="C265" s="59" t="s">
        <v>437</v>
      </c>
    </row>
    <row r="266" spans="1:3">
      <c r="A266" s="36" t="s">
        <v>314</v>
      </c>
      <c r="B266" s="36">
        <v>11.2</v>
      </c>
      <c r="C266" s="59" t="s">
        <v>437</v>
      </c>
    </row>
    <row r="267" spans="1:3">
      <c r="A267" s="36" t="s">
        <v>315</v>
      </c>
      <c r="B267" s="36">
        <v>7.54</v>
      </c>
      <c r="C267" s="59" t="s">
        <v>437</v>
      </c>
    </row>
    <row r="268" spans="1:3">
      <c r="A268" s="36" t="s">
        <v>315</v>
      </c>
      <c r="B268" s="36">
        <v>10.4</v>
      </c>
      <c r="C268" s="59" t="s">
        <v>437</v>
      </c>
    </row>
    <row r="269" spans="1:3">
      <c r="A269" s="36" t="s">
        <v>316</v>
      </c>
      <c r="B269" s="36">
        <v>8.7799999999999994</v>
      </c>
      <c r="C269" s="59" t="s">
        <v>437</v>
      </c>
    </row>
    <row r="270" spans="1:3">
      <c r="A270" s="36" t="s">
        <v>317</v>
      </c>
      <c r="B270" s="36">
        <v>10.9</v>
      </c>
      <c r="C270" s="59" t="s">
        <v>437</v>
      </c>
    </row>
    <row r="271" spans="1:3">
      <c r="A271" s="36" t="s">
        <v>318</v>
      </c>
      <c r="B271" s="36">
        <v>7.55</v>
      </c>
      <c r="C271" s="59" t="s">
        <v>437</v>
      </c>
    </row>
    <row r="272" spans="1:3">
      <c r="A272" s="36" t="s">
        <v>319</v>
      </c>
      <c r="B272" s="36">
        <v>8.8000000000000007</v>
      </c>
      <c r="C272" s="59" t="s">
        <v>437</v>
      </c>
    </row>
    <row r="273" spans="1:3">
      <c r="A273" s="36" t="s">
        <v>320</v>
      </c>
      <c r="B273" s="36">
        <v>9.65</v>
      </c>
      <c r="C273" s="59" t="s">
        <v>437</v>
      </c>
    </row>
    <row r="274" spans="1:3">
      <c r="A274" s="36" t="s">
        <v>321</v>
      </c>
      <c r="B274" s="36">
        <v>10.4</v>
      </c>
      <c r="C274" s="59" t="s">
        <v>437</v>
      </c>
    </row>
    <row r="275" spans="1:3">
      <c r="A275" s="36" t="s">
        <v>322</v>
      </c>
      <c r="B275" s="36">
        <v>10.9</v>
      </c>
      <c r="C275" s="59" t="s">
        <v>437</v>
      </c>
    </row>
    <row r="276" spans="1:3">
      <c r="A276" s="36" t="s">
        <v>323</v>
      </c>
      <c r="B276" s="36">
        <v>9.67</v>
      </c>
      <c r="C276" s="59" t="s">
        <v>437</v>
      </c>
    </row>
    <row r="277" spans="1:3">
      <c r="A277" s="36" t="s">
        <v>323</v>
      </c>
      <c r="B277" s="36">
        <v>7.55</v>
      </c>
      <c r="C277" s="59" t="s">
        <v>437</v>
      </c>
    </row>
    <row r="278" spans="1:3">
      <c r="A278" s="36" t="s">
        <v>323</v>
      </c>
      <c r="B278" s="36">
        <v>8.8000000000000007</v>
      </c>
      <c r="C278" s="59" t="s">
        <v>437</v>
      </c>
    </row>
    <row r="279" spans="1:3">
      <c r="A279" s="36" t="s">
        <v>324</v>
      </c>
      <c r="B279" s="36">
        <v>10.4</v>
      </c>
      <c r="C279" s="59" t="s">
        <v>437</v>
      </c>
    </row>
    <row r="280" spans="1:3">
      <c r="A280" s="36" t="s">
        <v>325</v>
      </c>
      <c r="B280" s="36">
        <v>20.5</v>
      </c>
      <c r="C280" s="59" t="s">
        <v>437</v>
      </c>
    </row>
    <row r="281" spans="1:3">
      <c r="A281" s="36" t="s">
        <v>325</v>
      </c>
      <c r="B281" s="36">
        <v>19.5</v>
      </c>
      <c r="C281" s="59" t="s">
        <v>437</v>
      </c>
    </row>
    <row r="282" spans="1:3">
      <c r="A282" s="36" t="s">
        <v>326</v>
      </c>
      <c r="B282" s="36">
        <v>24.2</v>
      </c>
      <c r="C282" s="59" t="s">
        <v>437</v>
      </c>
    </row>
    <row r="283" spans="1:3">
      <c r="A283" s="36" t="s">
        <v>327</v>
      </c>
      <c r="B283" s="36">
        <v>25</v>
      </c>
      <c r="C283" s="59" t="s">
        <v>437</v>
      </c>
    </row>
    <row r="284" spans="1:3">
      <c r="A284" s="36" t="s">
        <v>328</v>
      </c>
      <c r="B284" s="36">
        <v>25</v>
      </c>
      <c r="C284" s="59" t="s">
        <v>437</v>
      </c>
    </row>
    <row r="285" spans="1:3">
      <c r="A285" s="36" t="s">
        <v>329</v>
      </c>
      <c r="B285" s="36">
        <v>31.6</v>
      </c>
      <c r="C285" s="59" t="s">
        <v>437</v>
      </c>
    </row>
    <row r="286" spans="1:3">
      <c r="A286" s="36" t="s">
        <v>330</v>
      </c>
      <c r="B286" s="36">
        <v>17.8</v>
      </c>
      <c r="C286" s="59" t="s">
        <v>437</v>
      </c>
    </row>
    <row r="287" spans="1:3">
      <c r="A287" s="36" t="s">
        <v>331</v>
      </c>
      <c r="B287" s="36">
        <v>23.2</v>
      </c>
      <c r="C287" s="59" t="s">
        <v>437</v>
      </c>
    </row>
    <row r="288" spans="1:3">
      <c r="A288" s="36" t="s">
        <v>332</v>
      </c>
      <c r="B288" s="36">
        <v>17.8</v>
      </c>
      <c r="C288" s="59" t="s">
        <v>437</v>
      </c>
    </row>
    <row r="289" spans="1:3">
      <c r="A289" s="36" t="s">
        <v>333</v>
      </c>
      <c r="B289" s="36">
        <v>17.8</v>
      </c>
      <c r="C289" s="59" t="s">
        <v>437</v>
      </c>
    </row>
    <row r="290" spans="1:3">
      <c r="A290" s="36" t="s">
        <v>334</v>
      </c>
      <c r="B290" s="36">
        <v>17.5</v>
      </c>
      <c r="C290" s="59" t="s">
        <v>437</v>
      </c>
    </row>
    <row r="291" spans="1:3">
      <c r="A291" s="36" t="s">
        <v>335</v>
      </c>
      <c r="B291" s="36">
        <v>15.6</v>
      </c>
      <c r="C291" s="59" t="s">
        <v>437</v>
      </c>
    </row>
    <row r="292" spans="1:3">
      <c r="A292" s="36" t="s">
        <v>336</v>
      </c>
      <c r="B292" s="36">
        <v>21.7</v>
      </c>
      <c r="C292" s="59" t="s">
        <v>437</v>
      </c>
    </row>
    <row r="293" spans="1:3">
      <c r="A293" s="36" t="s">
        <v>336</v>
      </c>
      <c r="B293" s="36">
        <v>21.5</v>
      </c>
      <c r="C293" s="59" t="s">
        <v>437</v>
      </c>
    </row>
    <row r="294" spans="1:3">
      <c r="A294" s="36" t="s">
        <v>337</v>
      </c>
      <c r="B294" s="36">
        <v>17.600000000000001</v>
      </c>
      <c r="C294" s="59" t="s">
        <v>437</v>
      </c>
    </row>
    <row r="295" spans="1:3">
      <c r="A295" s="36" t="s">
        <v>338</v>
      </c>
      <c r="B295" s="36">
        <v>19.899999999999999</v>
      </c>
      <c r="C295" s="59" t="s">
        <v>437</v>
      </c>
    </row>
    <row r="296" spans="1:3">
      <c r="A296" s="36" t="s">
        <v>339</v>
      </c>
      <c r="B296" s="36">
        <v>20.8</v>
      </c>
      <c r="C296" s="59" t="s">
        <v>437</v>
      </c>
    </row>
    <row r="297" spans="1:3">
      <c r="A297" s="36" t="s">
        <v>340</v>
      </c>
      <c r="B297" s="36">
        <v>22</v>
      </c>
      <c r="C297" s="59" t="s">
        <v>437</v>
      </c>
    </row>
    <row r="298" spans="1:3">
      <c r="A298" s="36" t="s">
        <v>341</v>
      </c>
      <c r="B298" s="36">
        <v>22.6</v>
      </c>
      <c r="C298" s="59" t="s">
        <v>437</v>
      </c>
    </row>
    <row r="299" spans="1:3">
      <c r="A299" s="36" t="s">
        <v>342</v>
      </c>
      <c r="B299" s="36">
        <v>21.1</v>
      </c>
      <c r="C299" s="59" t="s">
        <v>437</v>
      </c>
    </row>
    <row r="300" spans="1:3">
      <c r="A300" s="36" t="s">
        <v>343</v>
      </c>
      <c r="B300" s="36">
        <v>22.6</v>
      </c>
      <c r="C300" s="59" t="s">
        <v>437</v>
      </c>
    </row>
    <row r="301" spans="1:3">
      <c r="A301" s="36" t="s">
        <v>344</v>
      </c>
      <c r="B301" s="36">
        <v>22</v>
      </c>
      <c r="C301" s="59" t="s">
        <v>437</v>
      </c>
    </row>
    <row r="302" spans="1:3">
      <c r="A302" s="36" t="s">
        <v>345</v>
      </c>
      <c r="B302" s="36">
        <v>15.5</v>
      </c>
      <c r="C302" s="59" t="s">
        <v>437</v>
      </c>
    </row>
    <row r="303" spans="1:3">
      <c r="A303" s="36" t="s">
        <v>346</v>
      </c>
      <c r="B303" s="36">
        <v>16.600000000000001</v>
      </c>
      <c r="C303" s="59" t="s">
        <v>437</v>
      </c>
    </row>
    <row r="304" spans="1:3">
      <c r="A304" s="36" t="s">
        <v>347</v>
      </c>
      <c r="B304" s="36">
        <v>18.7</v>
      </c>
      <c r="C304" s="59" t="s">
        <v>437</v>
      </c>
    </row>
    <row r="305" spans="1:3">
      <c r="A305" s="36" t="s">
        <v>348</v>
      </c>
      <c r="B305" s="36">
        <v>19.8</v>
      </c>
      <c r="C305" s="59" t="s">
        <v>437</v>
      </c>
    </row>
    <row r="306" spans="1:3">
      <c r="A306" s="36" t="s">
        <v>349</v>
      </c>
      <c r="B306" s="36">
        <v>20.9</v>
      </c>
      <c r="C306" s="59" t="s">
        <v>437</v>
      </c>
    </row>
    <row r="307" spans="1:3">
      <c r="A307" s="36" t="s">
        <v>350</v>
      </c>
      <c r="B307" s="36">
        <v>23.1</v>
      </c>
      <c r="C307" s="59" t="s">
        <v>437</v>
      </c>
    </row>
    <row r="308" spans="1:3">
      <c r="A308" s="36" t="s">
        <v>351</v>
      </c>
      <c r="B308" s="36">
        <v>26.1</v>
      </c>
      <c r="C308" s="59" t="s">
        <v>437</v>
      </c>
    </row>
    <row r="309" spans="1:3">
      <c r="A309" s="36" t="s">
        <v>351</v>
      </c>
      <c r="B309" s="36">
        <v>25.6</v>
      </c>
      <c r="C309" s="59" t="s">
        <v>437</v>
      </c>
    </row>
    <row r="310" spans="1:3">
      <c r="A310" s="36" t="s">
        <v>352</v>
      </c>
      <c r="B310" s="36">
        <v>11.5</v>
      </c>
      <c r="C310" s="59" t="s">
        <v>437</v>
      </c>
    </row>
    <row r="311" spans="1:3">
      <c r="A311" s="36" t="s">
        <v>353</v>
      </c>
      <c r="B311" s="36">
        <v>13.2</v>
      </c>
      <c r="C311" s="59" t="s">
        <v>437</v>
      </c>
    </row>
    <row r="312" spans="1:3">
      <c r="A312" s="36" t="s">
        <v>353</v>
      </c>
      <c r="B312" s="36">
        <v>12.5</v>
      </c>
      <c r="C312" s="59" t="s">
        <v>437</v>
      </c>
    </row>
    <row r="313" spans="1:3">
      <c r="A313" s="36" t="s">
        <v>354</v>
      </c>
      <c r="B313" s="36">
        <v>13.2</v>
      </c>
      <c r="C313" s="59" t="s">
        <v>437</v>
      </c>
    </row>
    <row r="314" spans="1:3">
      <c r="A314" s="36" t="s">
        <v>354</v>
      </c>
      <c r="B314" s="36">
        <v>13.2</v>
      </c>
      <c r="C314" s="59" t="s">
        <v>437</v>
      </c>
    </row>
    <row r="315" spans="1:3">
      <c r="A315" s="36" t="s">
        <v>355</v>
      </c>
      <c r="B315" s="36">
        <v>15.5</v>
      </c>
      <c r="C315" s="59" t="s">
        <v>437</v>
      </c>
    </row>
    <row r="316" spans="1:3">
      <c r="A316" s="36" t="s">
        <v>356</v>
      </c>
      <c r="B316" s="36">
        <v>16.600000000000001</v>
      </c>
      <c r="C316" s="59" t="s">
        <v>437</v>
      </c>
    </row>
    <row r="317" spans="1:3">
      <c r="A317" s="36" t="s">
        <v>357</v>
      </c>
      <c r="B317" s="36">
        <v>18.7</v>
      </c>
      <c r="C317" s="59" t="s">
        <v>437</v>
      </c>
    </row>
    <row r="318" spans="1:3">
      <c r="A318" s="36" t="s">
        <v>358</v>
      </c>
      <c r="B318" s="36">
        <v>19.8</v>
      </c>
      <c r="C318" s="59" t="s">
        <v>437</v>
      </c>
    </row>
    <row r="319" spans="1:3">
      <c r="A319" s="36" t="s">
        <v>359</v>
      </c>
      <c r="B319" s="36">
        <v>20.9</v>
      </c>
      <c r="C319" s="59" t="s">
        <v>437</v>
      </c>
    </row>
    <row r="320" spans="1:3">
      <c r="A320" s="36" t="s">
        <v>360</v>
      </c>
      <c r="B320" s="36">
        <v>21.9</v>
      </c>
      <c r="C320" s="59" t="s">
        <v>437</v>
      </c>
    </row>
    <row r="321" spans="1:3">
      <c r="A321" s="36" t="s">
        <v>361</v>
      </c>
      <c r="B321" s="36">
        <v>25.3</v>
      </c>
      <c r="C321" s="59" t="s">
        <v>437</v>
      </c>
    </row>
    <row r="322" spans="1:3">
      <c r="A322" s="36" t="s">
        <v>362</v>
      </c>
      <c r="B322" s="36">
        <v>23</v>
      </c>
      <c r="C322" s="59" t="s">
        <v>437</v>
      </c>
    </row>
    <row r="323" spans="1:3">
      <c r="A323" s="36" t="s">
        <v>363</v>
      </c>
      <c r="B323" s="36">
        <v>25.2</v>
      </c>
      <c r="C323" s="59" t="s">
        <v>437</v>
      </c>
    </row>
    <row r="324" spans="1:3">
      <c r="A324" s="36" t="s">
        <v>364</v>
      </c>
      <c r="B324" s="36">
        <v>26.1</v>
      </c>
      <c r="C324" s="59" t="s">
        <v>437</v>
      </c>
    </row>
    <row r="325" spans="1:3">
      <c r="A325" s="36" t="s">
        <v>365</v>
      </c>
      <c r="B325" s="36">
        <v>13.9</v>
      </c>
      <c r="C325" s="59" t="s">
        <v>437</v>
      </c>
    </row>
    <row r="326" spans="1:3">
      <c r="A326" s="36" t="s">
        <v>366</v>
      </c>
      <c r="B326" s="36">
        <v>13.8</v>
      </c>
      <c r="C326" s="59" t="s">
        <v>437</v>
      </c>
    </row>
    <row r="327" spans="1:3">
      <c r="A327" s="36" t="s">
        <v>367</v>
      </c>
      <c r="B327" s="36">
        <v>15.6</v>
      </c>
      <c r="C327" s="59" t="s">
        <v>437</v>
      </c>
    </row>
    <row r="328" spans="1:3">
      <c r="A328" s="36" t="s">
        <v>368</v>
      </c>
      <c r="B328" s="36">
        <v>16.7</v>
      </c>
      <c r="C328" s="59" t="s">
        <v>437</v>
      </c>
    </row>
    <row r="329" spans="1:3">
      <c r="A329" s="36" t="s">
        <v>369</v>
      </c>
      <c r="B329" s="36">
        <v>19.899999999999999</v>
      </c>
      <c r="C329" s="59" t="s">
        <v>437</v>
      </c>
    </row>
    <row r="330" spans="1:3">
      <c r="A330" s="36" t="s">
        <v>370</v>
      </c>
      <c r="B330" s="36">
        <v>20.9</v>
      </c>
      <c r="C330" s="59" t="s">
        <v>437</v>
      </c>
    </row>
    <row r="331" spans="1:3">
      <c r="A331" s="36" t="s">
        <v>371</v>
      </c>
      <c r="B331" s="36">
        <v>22</v>
      </c>
      <c r="C331" s="59" t="s">
        <v>437</v>
      </c>
    </row>
    <row r="332" spans="1:3">
      <c r="A332" s="36" t="s">
        <v>372</v>
      </c>
      <c r="B332" s="36">
        <v>19.8</v>
      </c>
      <c r="C332" s="59" t="s">
        <v>437</v>
      </c>
    </row>
    <row r="333" spans="1:3">
      <c r="A333" s="36" t="s">
        <v>373</v>
      </c>
      <c r="B333" s="36">
        <v>25.6</v>
      </c>
      <c r="C333" s="59" t="s">
        <v>437</v>
      </c>
    </row>
    <row r="334" spans="1:3">
      <c r="A334" s="36" t="s">
        <v>374</v>
      </c>
      <c r="B334" s="36">
        <v>26.5</v>
      </c>
      <c r="C334" s="59" t="s">
        <v>437</v>
      </c>
    </row>
    <row r="335" spans="1:3">
      <c r="A335" s="36" t="s">
        <v>375</v>
      </c>
      <c r="B335" s="36">
        <v>23</v>
      </c>
      <c r="C335" s="59" t="s">
        <v>437</v>
      </c>
    </row>
    <row r="336" spans="1:3">
      <c r="A336" s="36" t="s">
        <v>376</v>
      </c>
      <c r="B336" s="36">
        <v>24</v>
      </c>
      <c r="C336" s="59" t="s">
        <v>437</v>
      </c>
    </row>
    <row r="337" spans="1:3">
      <c r="A337" s="36" t="s">
        <v>377</v>
      </c>
      <c r="B337" s="36">
        <v>26.4</v>
      </c>
      <c r="C337" s="59" t="s">
        <v>437</v>
      </c>
    </row>
    <row r="338" spans="1:3">
      <c r="A338" s="36" t="s">
        <v>378</v>
      </c>
      <c r="B338" s="36">
        <v>31.6</v>
      </c>
      <c r="C338" s="59" t="s">
        <v>437</v>
      </c>
    </row>
    <row r="339" spans="1:3">
      <c r="A339" s="36" t="s">
        <v>379</v>
      </c>
      <c r="B339" s="36">
        <v>16.7</v>
      </c>
      <c r="C339" s="59" t="s">
        <v>437</v>
      </c>
    </row>
    <row r="340" spans="1:3">
      <c r="A340" s="36" t="s">
        <v>380</v>
      </c>
      <c r="B340" s="36">
        <v>13.9</v>
      </c>
      <c r="C340" s="59" t="s">
        <v>437</v>
      </c>
    </row>
    <row r="341" spans="1:3">
      <c r="A341" s="36" t="s">
        <v>381</v>
      </c>
      <c r="B341" s="36">
        <v>13.8</v>
      </c>
      <c r="C341" s="59" t="s">
        <v>437</v>
      </c>
    </row>
    <row r="342" spans="1:3">
      <c r="A342" s="36" t="s">
        <v>382</v>
      </c>
      <c r="B342" s="36">
        <v>15.4</v>
      </c>
      <c r="C342" s="59" t="s">
        <v>437</v>
      </c>
    </row>
    <row r="343" spans="1:3">
      <c r="A343" s="36" t="s">
        <v>383</v>
      </c>
      <c r="B343" s="36">
        <v>16.600000000000001</v>
      </c>
      <c r="C343" s="59" t="s">
        <v>437</v>
      </c>
    </row>
    <row r="344" spans="1:3">
      <c r="A344" s="36" t="s">
        <v>384</v>
      </c>
      <c r="B344" s="36">
        <v>19.899999999999999</v>
      </c>
      <c r="C344" s="59" t="s">
        <v>437</v>
      </c>
    </row>
    <row r="345" spans="1:3">
      <c r="A345" s="36" t="s">
        <v>385</v>
      </c>
      <c r="B345" s="36">
        <v>20.9</v>
      </c>
      <c r="C345" s="59" t="s">
        <v>437</v>
      </c>
    </row>
    <row r="346" spans="1:3">
      <c r="A346" s="36" t="s">
        <v>386</v>
      </c>
      <c r="B346" s="36">
        <v>22</v>
      </c>
      <c r="C346" s="59" t="s">
        <v>437</v>
      </c>
    </row>
    <row r="347" spans="1:3">
      <c r="A347" s="36" t="s">
        <v>387</v>
      </c>
      <c r="B347" s="36">
        <v>19.899999999999999</v>
      </c>
      <c r="C347" s="59" t="s">
        <v>437</v>
      </c>
    </row>
    <row r="348" spans="1:3">
      <c r="A348" s="36" t="s">
        <v>388</v>
      </c>
      <c r="B348" s="36">
        <v>25.6</v>
      </c>
      <c r="C348" s="59" t="s">
        <v>437</v>
      </c>
    </row>
    <row r="349" spans="1:3">
      <c r="A349" s="36" t="s">
        <v>389</v>
      </c>
      <c r="B349" s="36">
        <v>26.5</v>
      </c>
      <c r="C349" s="59" t="s">
        <v>437</v>
      </c>
    </row>
    <row r="350" spans="1:3">
      <c r="A350" s="36" t="s">
        <v>390</v>
      </c>
      <c r="B350" s="36">
        <v>23.1</v>
      </c>
      <c r="C350" s="59" t="s">
        <v>437</v>
      </c>
    </row>
    <row r="351" spans="1:3">
      <c r="A351" s="36" t="s">
        <v>391</v>
      </c>
      <c r="B351" s="36">
        <v>24</v>
      </c>
      <c r="C351" s="59" t="s">
        <v>437</v>
      </c>
    </row>
    <row r="352" spans="1:3">
      <c r="A352" s="36" t="s">
        <v>392</v>
      </c>
      <c r="B352" s="36">
        <v>26.3</v>
      </c>
      <c r="C352" s="59" t="s">
        <v>437</v>
      </c>
    </row>
    <row r="353" spans="1:3">
      <c r="A353" s="36" t="s">
        <v>393</v>
      </c>
      <c r="B353" s="36">
        <v>31.4</v>
      </c>
      <c r="C353" s="59" t="s">
        <v>437</v>
      </c>
    </row>
    <row r="354" spans="1:3">
      <c r="A354" s="36" t="s">
        <v>394</v>
      </c>
      <c r="B354" s="36">
        <v>9.3699999999999992</v>
      </c>
      <c r="C354" s="59" t="s">
        <v>437</v>
      </c>
    </row>
    <row r="355" spans="1:3">
      <c r="A355" s="36" t="s">
        <v>395</v>
      </c>
      <c r="B355" s="36">
        <v>11.3</v>
      </c>
      <c r="C355" s="59" t="s">
        <v>437</v>
      </c>
    </row>
    <row r="356" spans="1:3">
      <c r="A356" s="36" t="s">
        <v>396</v>
      </c>
      <c r="B356" s="36">
        <v>12.1</v>
      </c>
      <c r="C356" s="59" t="s">
        <v>437</v>
      </c>
    </row>
    <row r="357" spans="1:3">
      <c r="A357" s="36" t="s">
        <v>396</v>
      </c>
      <c r="B357" s="36">
        <v>12</v>
      </c>
      <c r="C357" s="59" t="s">
        <v>437</v>
      </c>
    </row>
    <row r="358" spans="1:3">
      <c r="A358" s="36" t="s">
        <v>397</v>
      </c>
      <c r="B358" s="36">
        <v>10.3</v>
      </c>
      <c r="C358" s="59" t="s">
        <v>437</v>
      </c>
    </row>
    <row r="359" spans="1:3">
      <c r="A359" s="36" t="s">
        <v>398</v>
      </c>
      <c r="B359" s="36">
        <v>11.6</v>
      </c>
      <c r="C359" s="59" t="s">
        <v>437</v>
      </c>
    </row>
    <row r="360" spans="1:3">
      <c r="A360" s="36" t="s">
        <v>399</v>
      </c>
      <c r="B360" s="36">
        <v>12.3</v>
      </c>
      <c r="C360" s="59" t="s">
        <v>437</v>
      </c>
    </row>
    <row r="361" spans="1:3">
      <c r="A361" s="36" t="s">
        <v>399</v>
      </c>
      <c r="B361" s="36">
        <v>12.3</v>
      </c>
      <c r="C361" s="59" t="s">
        <v>437</v>
      </c>
    </row>
    <row r="362" spans="1:3">
      <c r="A362" s="36" t="s">
        <v>400</v>
      </c>
      <c r="B362" s="36">
        <v>21.9</v>
      </c>
      <c r="C362" s="59" t="s">
        <v>437</v>
      </c>
    </row>
    <row r="363" spans="1:3">
      <c r="A363" s="36" t="s">
        <v>401</v>
      </c>
      <c r="B363" s="36">
        <v>22.1</v>
      </c>
      <c r="C363" s="59" t="s">
        <v>437</v>
      </c>
    </row>
    <row r="364" spans="1:3">
      <c r="A364" s="36" t="s">
        <v>402</v>
      </c>
      <c r="B364" s="36">
        <v>10.4</v>
      </c>
      <c r="C364" s="59" t="s">
        <v>437</v>
      </c>
    </row>
    <row r="365" spans="1:3">
      <c r="A365" s="36" t="s">
        <v>403</v>
      </c>
      <c r="B365" s="36">
        <v>11.1</v>
      </c>
      <c r="C365" s="59" t="s">
        <v>437</v>
      </c>
    </row>
    <row r="366" spans="1:3">
      <c r="A366" s="36" t="s">
        <v>404</v>
      </c>
      <c r="B366" s="36">
        <v>12</v>
      </c>
      <c r="C366" s="59" t="s">
        <v>437</v>
      </c>
    </row>
    <row r="367" spans="1:3">
      <c r="A367" s="36" t="s">
        <v>405</v>
      </c>
      <c r="B367" s="36">
        <v>12.6</v>
      </c>
      <c r="C367" s="59" t="s">
        <v>437</v>
      </c>
    </row>
    <row r="368" spans="1:3">
      <c r="A368" s="36" t="s">
        <v>406</v>
      </c>
      <c r="B368" s="36">
        <v>13.4</v>
      </c>
      <c r="C368" s="59" t="s">
        <v>437</v>
      </c>
    </row>
    <row r="369" spans="1:3">
      <c r="A369" s="36" t="s">
        <v>407</v>
      </c>
      <c r="B369" s="36" t="s">
        <v>436</v>
      </c>
      <c r="C369" s="59" t="s">
        <v>437</v>
      </c>
    </row>
    <row r="370" spans="1:3">
      <c r="A370" s="36" t="s">
        <v>408</v>
      </c>
      <c r="B370" s="36">
        <v>11.3</v>
      </c>
      <c r="C370" s="59" t="s">
        <v>437</v>
      </c>
    </row>
    <row r="371" spans="1:3">
      <c r="A371" s="36" t="s">
        <v>409</v>
      </c>
      <c r="B371" s="36">
        <v>14</v>
      </c>
      <c r="C371" s="59" t="s">
        <v>437</v>
      </c>
    </row>
    <row r="372" spans="1:3">
      <c r="A372" s="36" t="s">
        <v>410</v>
      </c>
      <c r="B372" s="36">
        <v>14</v>
      </c>
      <c r="C372" s="59" t="s">
        <v>437</v>
      </c>
    </row>
    <row r="373" spans="1:3">
      <c r="A373" s="36" t="s">
        <v>411</v>
      </c>
      <c r="B373" s="36">
        <v>19</v>
      </c>
      <c r="C373" s="59" t="s">
        <v>437</v>
      </c>
    </row>
    <row r="374" spans="1:3">
      <c r="A374" s="36" t="s">
        <v>412</v>
      </c>
      <c r="B374" s="36">
        <v>12.2</v>
      </c>
      <c r="C374" s="59" t="s">
        <v>437</v>
      </c>
    </row>
    <row r="375" spans="1:3">
      <c r="A375" s="36" t="s">
        <v>413</v>
      </c>
      <c r="B375" s="36">
        <v>15.3</v>
      </c>
      <c r="C375" s="59" t="s">
        <v>437</v>
      </c>
    </row>
    <row r="376" spans="1:3">
      <c r="A376" s="36" t="s">
        <v>414</v>
      </c>
      <c r="B376" s="36">
        <v>19</v>
      </c>
      <c r="C376" s="59" t="s">
        <v>437</v>
      </c>
    </row>
    <row r="377" spans="1:3">
      <c r="A377" s="36" t="s">
        <v>415</v>
      </c>
      <c r="B377" s="36">
        <v>20.8</v>
      </c>
      <c r="C377" s="59" t="s">
        <v>437</v>
      </c>
    </row>
    <row r="378" spans="1:3">
      <c r="A378" s="36" t="s">
        <v>416</v>
      </c>
      <c r="B378" s="36">
        <v>14.1</v>
      </c>
      <c r="C378" s="59" t="s">
        <v>437</v>
      </c>
    </row>
    <row r="379" spans="1:3">
      <c r="A379" s="36" t="s">
        <v>417</v>
      </c>
      <c r="B379" s="36">
        <v>14</v>
      </c>
      <c r="C379" s="59" t="s">
        <v>437</v>
      </c>
    </row>
    <row r="380" spans="1:3">
      <c r="A380" s="36" t="s">
        <v>418</v>
      </c>
      <c r="B380" s="36">
        <v>18.899999999999999</v>
      </c>
      <c r="C380" s="59" t="s">
        <v>437</v>
      </c>
    </row>
    <row r="381" spans="1:3">
      <c r="A381" s="36" t="s">
        <v>419</v>
      </c>
      <c r="B381" s="36">
        <v>12.2</v>
      </c>
      <c r="C381" s="59" t="s">
        <v>437</v>
      </c>
    </row>
    <row r="382" spans="1:3">
      <c r="A382" s="36" t="s">
        <v>420</v>
      </c>
      <c r="B382" s="36">
        <v>15.2</v>
      </c>
      <c r="C382" s="59" t="s">
        <v>437</v>
      </c>
    </row>
    <row r="383" spans="1:3">
      <c r="A383" s="36" t="s">
        <v>421</v>
      </c>
      <c r="B383" s="36">
        <v>18.899999999999999</v>
      </c>
      <c r="C383" s="59" t="s">
        <v>437</v>
      </c>
    </row>
    <row r="384" spans="1:3">
      <c r="A384" s="36" t="s">
        <v>422</v>
      </c>
      <c r="B384" s="36">
        <v>18.8</v>
      </c>
      <c r="C384" s="59" t="s">
        <v>437</v>
      </c>
    </row>
    <row r="385" spans="1:3">
      <c r="A385" s="36" t="s">
        <v>423</v>
      </c>
      <c r="B385" s="36">
        <v>9.77</v>
      </c>
      <c r="C385" s="59" t="s">
        <v>437</v>
      </c>
    </row>
    <row r="386" spans="1:3">
      <c r="A386" s="36" t="s">
        <v>424</v>
      </c>
      <c r="B386" s="36">
        <v>10.5</v>
      </c>
      <c r="C386" s="59" t="s">
        <v>437</v>
      </c>
    </row>
    <row r="387" spans="1:3">
      <c r="A387" s="36" t="s">
        <v>425</v>
      </c>
      <c r="B387" s="36">
        <v>11.1</v>
      </c>
      <c r="C387" s="59" t="s">
        <v>437</v>
      </c>
    </row>
    <row r="388" spans="1:3">
      <c r="A388" s="36" t="s">
        <v>426</v>
      </c>
      <c r="B388" s="36">
        <v>12</v>
      </c>
      <c r="C388" s="59" t="s">
        <v>437</v>
      </c>
    </row>
    <row r="389" spans="1:3">
      <c r="A389" s="36" t="s">
        <v>427</v>
      </c>
      <c r="B389" s="36">
        <v>12.6</v>
      </c>
      <c r="C389" s="59" t="s">
        <v>437</v>
      </c>
    </row>
    <row r="390" spans="1:3">
      <c r="A390" s="36" t="s">
        <v>428</v>
      </c>
      <c r="B390" s="36">
        <v>9.1199999999999992</v>
      </c>
      <c r="C390" s="59" t="s">
        <v>437</v>
      </c>
    </row>
    <row r="391" spans="1:3">
      <c r="A391" s="36" t="s">
        <v>429</v>
      </c>
      <c r="B391" s="36">
        <v>9.83</v>
      </c>
      <c r="C391" s="59" t="s">
        <v>437</v>
      </c>
    </row>
    <row r="392" spans="1:3">
      <c r="A392" s="36" t="s">
        <v>430</v>
      </c>
      <c r="B392" s="36">
        <v>10.5</v>
      </c>
      <c r="C392" s="59" t="s">
        <v>437</v>
      </c>
    </row>
    <row r="393" spans="1:3">
      <c r="A393" s="36" t="s">
        <v>431</v>
      </c>
      <c r="B393" s="36">
        <v>11.3</v>
      </c>
      <c r="C393" s="59" t="s">
        <v>437</v>
      </c>
    </row>
    <row r="394" spans="1:3">
      <c r="A394" s="36" t="s">
        <v>432</v>
      </c>
      <c r="B394" s="36">
        <v>11.8</v>
      </c>
      <c r="C394" s="59" t="s">
        <v>437</v>
      </c>
    </row>
    <row r="395" spans="1:3">
      <c r="A395" s="36" t="s">
        <v>433</v>
      </c>
      <c r="B395" s="36">
        <v>12.6</v>
      </c>
      <c r="C395" s="59" t="s">
        <v>437</v>
      </c>
    </row>
    <row r="396" spans="1:3">
      <c r="A396" s="36" t="s">
        <v>434</v>
      </c>
      <c r="B396" s="36">
        <v>14.1</v>
      </c>
      <c r="C396" s="59" t="s">
        <v>437</v>
      </c>
    </row>
    <row r="397" spans="1:3">
      <c r="A397" s="36" t="s">
        <v>435</v>
      </c>
      <c r="B397" s="36">
        <v>9.64</v>
      </c>
      <c r="C397" s="59" t="s">
        <v>437</v>
      </c>
    </row>
    <row r="398" spans="1:3">
      <c r="A398" s="36" t="s">
        <v>438</v>
      </c>
      <c r="B398" s="36">
        <v>3.12</v>
      </c>
      <c r="C398" s="59" t="s">
        <v>466</v>
      </c>
    </row>
    <row r="399" spans="1:3">
      <c r="A399" s="36" t="s">
        <v>439</v>
      </c>
      <c r="B399" s="36">
        <v>3.82</v>
      </c>
      <c r="C399" s="59" t="s">
        <v>466</v>
      </c>
    </row>
    <row r="400" spans="1:3">
      <c r="A400" s="36" t="s">
        <v>440</v>
      </c>
      <c r="B400" s="36">
        <v>4.04</v>
      </c>
      <c r="C400" s="59" t="s">
        <v>466</v>
      </c>
    </row>
    <row r="401" spans="1:3">
      <c r="A401" s="36" t="s">
        <v>441</v>
      </c>
      <c r="B401" s="36">
        <v>17.899999999999999</v>
      </c>
      <c r="C401" s="59" t="s">
        <v>466</v>
      </c>
    </row>
    <row r="402" spans="1:3">
      <c r="A402" s="36" t="s">
        <v>441</v>
      </c>
      <c r="B402" s="36">
        <v>16.100000000000001</v>
      </c>
      <c r="C402" s="59" t="s">
        <v>466</v>
      </c>
    </row>
    <row r="403" spans="1:3">
      <c r="A403" s="36" t="s">
        <v>442</v>
      </c>
      <c r="B403" s="36">
        <v>30</v>
      </c>
      <c r="C403" s="59" t="s">
        <v>466</v>
      </c>
    </row>
    <row r="404" spans="1:3">
      <c r="A404" s="36" t="s">
        <v>442</v>
      </c>
      <c r="B404" s="36">
        <v>30.4</v>
      </c>
      <c r="C404" s="59" t="s">
        <v>466</v>
      </c>
    </row>
    <row r="405" spans="1:3">
      <c r="A405" s="36" t="s">
        <v>442</v>
      </c>
      <c r="B405" s="36">
        <v>32</v>
      </c>
      <c r="C405" s="59" t="s">
        <v>466</v>
      </c>
    </row>
    <row r="406" spans="1:3">
      <c r="A406" s="36" t="s">
        <v>443</v>
      </c>
      <c r="B406" s="36">
        <v>29.7</v>
      </c>
      <c r="C406" s="59" t="s">
        <v>466</v>
      </c>
    </row>
    <row r="407" spans="1:3">
      <c r="A407" s="36" t="s">
        <v>443</v>
      </c>
      <c r="B407" s="36">
        <v>31.2</v>
      </c>
      <c r="C407" s="59" t="s">
        <v>466</v>
      </c>
    </row>
    <row r="408" spans="1:3">
      <c r="A408" s="36" t="s">
        <v>444</v>
      </c>
      <c r="B408" s="36">
        <v>11.8</v>
      </c>
      <c r="C408" s="59" t="s">
        <v>466</v>
      </c>
    </row>
    <row r="409" spans="1:3">
      <c r="A409" s="36" t="s">
        <v>445</v>
      </c>
      <c r="B409" s="36">
        <v>2.38</v>
      </c>
      <c r="C409" s="59" t="s">
        <v>466</v>
      </c>
    </row>
    <row r="410" spans="1:3">
      <c r="A410" s="36" t="s">
        <v>446</v>
      </c>
      <c r="B410" s="36">
        <v>2.29</v>
      </c>
      <c r="C410" s="59" t="s">
        <v>466</v>
      </c>
    </row>
    <row r="411" spans="1:3">
      <c r="A411" s="36" t="s">
        <v>446</v>
      </c>
      <c r="B411" s="36">
        <v>2.91</v>
      </c>
      <c r="C411" s="59" t="s">
        <v>466</v>
      </c>
    </row>
    <row r="412" spans="1:3">
      <c r="A412" s="36" t="s">
        <v>446</v>
      </c>
      <c r="B412" s="36">
        <v>3.59</v>
      </c>
      <c r="C412" s="59" t="s">
        <v>466</v>
      </c>
    </row>
    <row r="413" spans="1:3">
      <c r="A413" s="36" t="s">
        <v>447</v>
      </c>
      <c r="B413" s="36">
        <v>11.5</v>
      </c>
      <c r="C413" s="59" t="s">
        <v>466</v>
      </c>
    </row>
    <row r="414" spans="1:3">
      <c r="A414" s="36" t="s">
        <v>448</v>
      </c>
      <c r="B414" s="36">
        <v>12.1</v>
      </c>
      <c r="C414" s="59" t="s">
        <v>466</v>
      </c>
    </row>
    <row r="415" spans="1:3">
      <c r="A415" s="36" t="s">
        <v>449</v>
      </c>
      <c r="B415" s="36">
        <v>23.6</v>
      </c>
      <c r="C415" s="59" t="s">
        <v>466</v>
      </c>
    </row>
    <row r="416" spans="1:3">
      <c r="A416" s="36" t="s">
        <v>450</v>
      </c>
      <c r="B416" s="36">
        <v>23.7</v>
      </c>
      <c r="C416" s="59" t="s">
        <v>466</v>
      </c>
    </row>
    <row r="417" spans="1:3">
      <c r="A417" s="36" t="s">
        <v>451</v>
      </c>
      <c r="B417" s="36">
        <v>29.6</v>
      </c>
      <c r="C417" s="59" t="s">
        <v>466</v>
      </c>
    </row>
    <row r="418" spans="1:3">
      <c r="A418" s="36" t="s">
        <v>451</v>
      </c>
      <c r="B418" s="36">
        <v>30.5</v>
      </c>
      <c r="C418" s="59" t="s">
        <v>466</v>
      </c>
    </row>
    <row r="419" spans="1:3">
      <c r="A419" s="36" t="s">
        <v>452</v>
      </c>
      <c r="B419" s="36">
        <v>12.4</v>
      </c>
      <c r="C419" s="59" t="s">
        <v>466</v>
      </c>
    </row>
    <row r="420" spans="1:3">
      <c r="A420" s="36" t="s">
        <v>453</v>
      </c>
      <c r="B420" s="36">
        <v>22.7</v>
      </c>
      <c r="C420" s="59" t="s">
        <v>466</v>
      </c>
    </row>
    <row r="421" spans="1:3">
      <c r="A421" s="36" t="s">
        <v>453</v>
      </c>
      <c r="B421" s="36">
        <v>24.3</v>
      </c>
      <c r="C421" s="59" t="s">
        <v>466</v>
      </c>
    </row>
    <row r="422" spans="1:3">
      <c r="A422" s="36" t="s">
        <v>453</v>
      </c>
      <c r="B422" s="36">
        <v>19</v>
      </c>
      <c r="C422" s="59" t="s">
        <v>466</v>
      </c>
    </row>
    <row r="423" spans="1:3">
      <c r="A423" s="36" t="s">
        <v>454</v>
      </c>
      <c r="B423" s="36">
        <v>30</v>
      </c>
      <c r="C423" s="59" t="s">
        <v>466</v>
      </c>
    </row>
    <row r="424" spans="1:3">
      <c r="A424" s="36" t="s">
        <v>455</v>
      </c>
      <c r="B424" s="36">
        <v>11.1</v>
      </c>
      <c r="C424" s="59" t="s">
        <v>466</v>
      </c>
    </row>
    <row r="425" spans="1:3">
      <c r="A425" s="36" t="s">
        <v>455</v>
      </c>
      <c r="B425" s="36">
        <v>11.6</v>
      </c>
      <c r="C425" s="59" t="s">
        <v>466</v>
      </c>
    </row>
    <row r="426" spans="1:3">
      <c r="A426" s="36" t="s">
        <v>456</v>
      </c>
      <c r="B426" s="36">
        <v>11.7</v>
      </c>
      <c r="C426" s="59" t="s">
        <v>466</v>
      </c>
    </row>
    <row r="427" spans="1:3">
      <c r="A427" s="36" t="s">
        <v>457</v>
      </c>
      <c r="B427" s="36">
        <v>21.7</v>
      </c>
      <c r="C427" s="59" t="s">
        <v>466</v>
      </c>
    </row>
    <row r="428" spans="1:3">
      <c r="A428" s="36" t="s">
        <v>458</v>
      </c>
      <c r="B428" s="36">
        <v>22</v>
      </c>
      <c r="C428" s="59" t="s">
        <v>466</v>
      </c>
    </row>
    <row r="429" spans="1:3">
      <c r="A429" s="36" t="s">
        <v>459</v>
      </c>
      <c r="B429" s="36">
        <v>17.899999999999999</v>
      </c>
      <c r="C429" s="59" t="s">
        <v>466</v>
      </c>
    </row>
    <row r="430" spans="1:3">
      <c r="A430" s="36" t="s">
        <v>460</v>
      </c>
      <c r="B430" s="36">
        <v>9.2899999999999991</v>
      </c>
      <c r="C430" s="59" t="s">
        <v>466</v>
      </c>
    </row>
    <row r="431" spans="1:3">
      <c r="A431" s="36" t="s">
        <v>461</v>
      </c>
      <c r="B431" s="36">
        <v>9.19</v>
      </c>
      <c r="C431" s="59" t="s">
        <v>466</v>
      </c>
    </row>
    <row r="432" spans="1:3">
      <c r="A432" s="36" t="s">
        <v>461</v>
      </c>
      <c r="B432" s="36">
        <v>9.7100000000000009</v>
      </c>
      <c r="C432" s="59" t="s">
        <v>466</v>
      </c>
    </row>
    <row r="433" spans="1:3">
      <c r="A433" s="36" t="s">
        <v>462</v>
      </c>
      <c r="B433" s="36">
        <v>20.3</v>
      </c>
      <c r="C433" s="59" t="s">
        <v>466</v>
      </c>
    </row>
    <row r="434" spans="1:3">
      <c r="A434" s="36" t="s">
        <v>463</v>
      </c>
      <c r="B434" s="36">
        <v>31.7</v>
      </c>
      <c r="C434" s="59" t="s">
        <v>466</v>
      </c>
    </row>
    <row r="435" spans="1:3">
      <c r="A435" s="36" t="s">
        <v>464</v>
      </c>
      <c r="B435" s="36">
        <v>13.8</v>
      </c>
      <c r="C435" s="59" t="s">
        <v>466</v>
      </c>
    </row>
    <row r="436" spans="1:3">
      <c r="A436" s="36" t="s">
        <v>465</v>
      </c>
      <c r="B436" s="36">
        <v>1</v>
      </c>
      <c r="C436" s="59" t="s">
        <v>466</v>
      </c>
    </row>
  </sheetData>
  <autoFilter ref="A1:C291"/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L60"/>
  <sheetViews>
    <sheetView topLeftCell="A21" workbookViewId="0">
      <selection activeCell="A69" sqref="A69"/>
    </sheetView>
  </sheetViews>
  <sheetFormatPr defaultRowHeight="12.75"/>
  <cols>
    <col min="1" max="1" width="50.5703125" customWidth="1"/>
    <col min="2" max="2" width="18.5703125" customWidth="1"/>
    <col min="3" max="3" width="12.140625" customWidth="1"/>
    <col min="4" max="4" width="10.42578125" customWidth="1"/>
  </cols>
  <sheetData>
    <row r="1" spans="1:12">
      <c r="A1" s="16" t="s">
        <v>8</v>
      </c>
      <c r="B1">
        <v>1000</v>
      </c>
    </row>
    <row r="2" spans="1:12">
      <c r="A2" s="16" t="s">
        <v>9</v>
      </c>
      <c r="B2">
        <v>4</v>
      </c>
    </row>
    <row r="3" spans="1:12">
      <c r="A3" s="16" t="s">
        <v>10</v>
      </c>
      <c r="B3">
        <v>65</v>
      </c>
    </row>
    <row r="4" spans="1:12">
      <c r="A4" s="16" t="s">
        <v>11</v>
      </c>
      <c r="B4">
        <v>500</v>
      </c>
      <c r="C4" s="16" t="s">
        <v>43</v>
      </c>
    </row>
    <row r="5" spans="1:12">
      <c r="A5" s="16" t="s">
        <v>12</v>
      </c>
      <c r="B5">
        <v>9.4</v>
      </c>
    </row>
    <row r="6" spans="1:12">
      <c r="A6" s="16" t="s">
        <v>13</v>
      </c>
      <c r="B6">
        <v>2</v>
      </c>
    </row>
    <row r="7" spans="1:12" ht="13.5" thickBot="1">
      <c r="A7" s="16" t="s">
        <v>47</v>
      </c>
      <c r="B7">
        <v>1398</v>
      </c>
    </row>
    <row r="8" spans="1:12" ht="13.5" thickBot="1">
      <c r="A8" s="16" t="s">
        <v>31</v>
      </c>
      <c r="B8" s="60">
        <f ca="1">INDIRECT(Worksheet!$C$14)</f>
        <v>11.1</v>
      </c>
    </row>
    <row r="9" spans="1:12" ht="13.5" thickBot="1">
      <c r="A9" s="16" t="s">
        <v>35</v>
      </c>
      <c r="B9" s="60">
        <f ca="1">INDIRECT(Worksheet!$C$15)</f>
        <v>1</v>
      </c>
    </row>
    <row r="10" spans="1:12">
      <c r="A10" s="16" t="s">
        <v>41</v>
      </c>
      <c r="B10">
        <v>10000</v>
      </c>
    </row>
    <row r="11" spans="1:12" ht="38.25">
      <c r="A11" s="61" t="s">
        <v>14</v>
      </c>
      <c r="B11" s="62" t="s">
        <v>244</v>
      </c>
      <c r="C11" s="62" t="s">
        <v>16</v>
      </c>
      <c r="D11" s="62" t="s">
        <v>17</v>
      </c>
      <c r="F11" s="19"/>
      <c r="G11" s="19"/>
      <c r="H11" s="19"/>
      <c r="J11" s="19"/>
      <c r="K11" s="19"/>
      <c r="L11" s="19"/>
    </row>
    <row r="12" spans="1:12">
      <c r="A12" s="16" t="s">
        <v>26</v>
      </c>
      <c r="B12" s="69">
        <v>1E-3</v>
      </c>
      <c r="C12" s="69">
        <v>0.2</v>
      </c>
      <c r="D12">
        <v>512</v>
      </c>
    </row>
    <row r="13" spans="1:12">
      <c r="A13" s="16" t="s">
        <v>23</v>
      </c>
      <c r="B13" s="20">
        <v>5.0000000000000001E-3</v>
      </c>
      <c r="C13" s="20">
        <v>0.5</v>
      </c>
      <c r="D13">
        <v>512</v>
      </c>
    </row>
    <row r="14" spans="1:12">
      <c r="A14" s="16" t="s">
        <v>24</v>
      </c>
      <c r="B14" s="20">
        <v>2E-3</v>
      </c>
      <c r="C14" s="20">
        <v>0.7</v>
      </c>
      <c r="D14">
        <v>512</v>
      </c>
      <c r="G14" s="20"/>
      <c r="K14" s="20"/>
    </row>
    <row r="15" spans="1:12">
      <c r="A15" s="16" t="s">
        <v>25</v>
      </c>
      <c r="B15" s="20">
        <v>0.01</v>
      </c>
      <c r="C15" s="20">
        <v>2</v>
      </c>
      <c r="D15">
        <v>512</v>
      </c>
    </row>
    <row r="16" spans="1:12">
      <c r="A16" s="16" t="s">
        <v>22</v>
      </c>
      <c r="B16" s="20">
        <v>2E-3</v>
      </c>
      <c r="C16" s="20">
        <v>0.3</v>
      </c>
      <c r="D16">
        <v>512</v>
      </c>
      <c r="G16" s="20"/>
      <c r="K16" s="20"/>
    </row>
    <row r="17" spans="1:11">
      <c r="A17" s="16" t="s">
        <v>28</v>
      </c>
      <c r="B17" s="20">
        <v>5.0000000000000001E-3</v>
      </c>
      <c r="C17" s="20">
        <v>0.2</v>
      </c>
      <c r="D17">
        <v>512</v>
      </c>
    </row>
    <row r="18" spans="1:11">
      <c r="A18" s="16" t="s">
        <v>27</v>
      </c>
      <c r="B18" s="69">
        <v>3.0000000000000001E-3</v>
      </c>
      <c r="C18" s="20">
        <v>1</v>
      </c>
      <c r="D18">
        <v>512</v>
      </c>
      <c r="G18" s="20"/>
      <c r="K18" s="20"/>
    </row>
    <row r="19" spans="1:11">
      <c r="A19" s="41" t="s">
        <v>81</v>
      </c>
      <c r="B19" s="69">
        <v>1.4E-2</v>
      </c>
      <c r="C19" s="69">
        <v>0.6</v>
      </c>
      <c r="D19" s="69">
        <v>1024</v>
      </c>
    </row>
    <row r="22" spans="1:11">
      <c r="A22" s="16" t="s">
        <v>34</v>
      </c>
      <c r="B22" s="18" t="s">
        <v>36</v>
      </c>
    </row>
    <row r="23" spans="1:11">
      <c r="A23" s="16">
        <v>1</v>
      </c>
      <c r="B23" s="16">
        <v>1</v>
      </c>
    </row>
    <row r="24" spans="1:11">
      <c r="A24" s="16">
        <v>2</v>
      </c>
      <c r="B24" s="16">
        <v>1.8</v>
      </c>
    </row>
    <row r="25" spans="1:11">
      <c r="A25" s="16">
        <v>4</v>
      </c>
      <c r="B25" s="16">
        <v>3.6</v>
      </c>
    </row>
    <row r="26" spans="1:11">
      <c r="A26" s="16">
        <v>8</v>
      </c>
      <c r="B26" s="16">
        <v>7.2</v>
      </c>
    </row>
    <row r="28" spans="1:11">
      <c r="A28" s="16" t="s">
        <v>42</v>
      </c>
    </row>
    <row r="29" spans="1:11">
      <c r="A29" s="30" t="s">
        <v>44</v>
      </c>
      <c r="B29" s="31">
        <v>0.6</v>
      </c>
    </row>
    <row r="30" spans="1:11">
      <c r="A30" t="s">
        <v>42</v>
      </c>
      <c r="B30" s="31">
        <v>1</v>
      </c>
    </row>
    <row r="32" spans="1:11">
      <c r="A32" s="74" t="s">
        <v>473</v>
      </c>
    </row>
    <row r="33" spans="1:2">
      <c r="A33" s="30"/>
    </row>
    <row r="34" spans="1:2">
      <c r="A34" s="16" t="s">
        <v>56</v>
      </c>
    </row>
    <row r="35" spans="1:2">
      <c r="A35" s="30" t="s">
        <v>58</v>
      </c>
      <c r="B35" s="38">
        <v>0.18</v>
      </c>
    </row>
    <row r="36" spans="1:2">
      <c r="A36" s="37" t="s">
        <v>57</v>
      </c>
      <c r="B36">
        <v>22</v>
      </c>
    </row>
    <row r="37" spans="1:2">
      <c r="A37" s="30" t="s">
        <v>59</v>
      </c>
      <c r="B37">
        <v>6</v>
      </c>
    </row>
    <row r="40" spans="1:2">
      <c r="A40" s="16" t="s">
        <v>61</v>
      </c>
    </row>
    <row r="41" spans="1:2">
      <c r="A41" s="16"/>
    </row>
    <row r="42" spans="1:2">
      <c r="A42" s="16" t="s">
        <v>68</v>
      </c>
    </row>
    <row r="43" spans="1:2">
      <c r="A43" t="s">
        <v>64</v>
      </c>
      <c r="B43">
        <v>2.5</v>
      </c>
    </row>
    <row r="44" spans="1:2">
      <c r="A44" s="30" t="s">
        <v>66</v>
      </c>
      <c r="B44">
        <v>300000</v>
      </c>
    </row>
    <row r="45" spans="1:2">
      <c r="A45" s="30" t="s">
        <v>62</v>
      </c>
      <c r="B45" s="63">
        <v>0.1</v>
      </c>
    </row>
    <row r="46" spans="1:2">
      <c r="A46" s="30" t="s">
        <v>67</v>
      </c>
      <c r="B46">
        <v>6</v>
      </c>
    </row>
    <row r="47" spans="1:2">
      <c r="A47" s="68" t="s">
        <v>78</v>
      </c>
      <c r="B47" s="69">
        <f>ROUND(Avg_Size_of_Email_Attachments_Bytes*Percentage_of_Email_Contact_with_Attachments*Number_of_Email_Contacts_per_Month,2)/1000000000</f>
        <v>0</v>
      </c>
    </row>
    <row r="48" spans="1:2">
      <c r="A48" s="30"/>
    </row>
    <row r="49" spans="1:4">
      <c r="A49" s="16"/>
    </row>
    <row r="50" spans="1:4">
      <c r="A50" s="16"/>
    </row>
    <row r="51" spans="1:4" ht="38.25">
      <c r="A51" s="61" t="s">
        <v>14</v>
      </c>
      <c r="B51" s="62" t="s">
        <v>15</v>
      </c>
      <c r="C51" s="62" t="s">
        <v>16</v>
      </c>
      <c r="D51" s="62" t="s">
        <v>17</v>
      </c>
    </row>
    <row r="52" spans="1:4">
      <c r="A52" s="16" t="s">
        <v>60</v>
      </c>
      <c r="B52">
        <v>5.0000000000000001E-3</v>
      </c>
      <c r="C52" s="20">
        <v>1.4</v>
      </c>
      <c r="D52">
        <v>512</v>
      </c>
    </row>
    <row r="53" spans="1:4">
      <c r="A53" s="16" t="s">
        <v>76</v>
      </c>
      <c r="B53" s="69">
        <v>3.0000000000000001E-3</v>
      </c>
      <c r="C53" s="64">
        <v>0.5</v>
      </c>
      <c r="D53">
        <v>512</v>
      </c>
    </row>
    <row r="54" spans="1:4">
      <c r="A54" s="16" t="s">
        <v>75</v>
      </c>
      <c r="B54" s="69">
        <v>6.0000000000000001E-3</v>
      </c>
      <c r="C54" s="68">
        <v>0.74</v>
      </c>
      <c r="D54">
        <v>512</v>
      </c>
    </row>
    <row r="55" spans="1:4">
      <c r="A55" s="16" t="s">
        <v>472</v>
      </c>
      <c r="B55" s="69">
        <v>1.4E-2</v>
      </c>
      <c r="C55" s="69">
        <v>2.7</v>
      </c>
      <c r="D55">
        <v>512</v>
      </c>
    </row>
    <row r="56" spans="1:4">
      <c r="A56" s="16" t="s">
        <v>467</v>
      </c>
      <c r="B56" s="69">
        <v>1E-3</v>
      </c>
      <c r="C56">
        <v>2.4</v>
      </c>
      <c r="D56">
        <v>512</v>
      </c>
    </row>
    <row r="57" spans="1:4">
      <c r="A57" s="16" t="s">
        <v>80</v>
      </c>
      <c r="B57" s="69">
        <v>1.6E-2</v>
      </c>
      <c r="C57" s="69">
        <v>0.4</v>
      </c>
      <c r="D57">
        <v>1024</v>
      </c>
    </row>
    <row r="60" spans="1:4">
      <c r="A60" s="16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85</vt:i4>
      </vt:variant>
    </vt:vector>
  </HeadingPairs>
  <TitlesOfParts>
    <vt:vector size="88" baseType="lpstr">
      <vt:lpstr>Worksheet</vt:lpstr>
      <vt:lpstr>Processor Performance</vt:lpstr>
      <vt:lpstr>Constants</vt:lpstr>
      <vt:lpstr>ADU_CPU_PER_CALL</vt:lpstr>
      <vt:lpstr>ADU_RAM_PER_CALL</vt:lpstr>
      <vt:lpstr>Attachment_Overhead</vt:lpstr>
      <vt:lpstr>Avg_Size_of_Email_Attachments_Bytes</vt:lpstr>
      <vt:lpstr>Base_Disk__GB__per_Server</vt:lpstr>
      <vt:lpstr>BASE_HTTPCON_RAM</vt:lpstr>
      <vt:lpstr>Base_Workflow_RAM</vt:lpstr>
      <vt:lpstr>CPU_Utilization_Factor</vt:lpstr>
      <vt:lpstr>Data_Retention_Period__Months</vt:lpstr>
      <vt:lpstr>Database_Bytes_per_Contact</vt:lpstr>
      <vt:lpstr>Database_Bytes_per_Email_Contact</vt:lpstr>
      <vt:lpstr>Database_Server_Base_RAM_MB</vt:lpstr>
      <vt:lpstr>Database_Server_CPU_Per_Agent</vt:lpstr>
      <vt:lpstr>Database_Server_RAM_MB_per_Agent</vt:lpstr>
      <vt:lpstr>Detail_Contact_History</vt:lpstr>
      <vt:lpstr>eMail_Connector_Base_RAM_MB</vt:lpstr>
      <vt:lpstr>eMail_Connector_CPU_Per_Agent</vt:lpstr>
      <vt:lpstr>eMail_Connector_RAM_MB_per_Agent</vt:lpstr>
      <vt:lpstr>Email_Data_Retention_Period</vt:lpstr>
      <vt:lpstr>Factor_for_Database_Overhead</vt:lpstr>
      <vt:lpstr>Factor_for_Email_Database_Overhead</vt:lpstr>
      <vt:lpstr>HTTPCON_RAM_PER_CALL</vt:lpstr>
      <vt:lpstr>HttpConnector_CPU_PER_CALL</vt:lpstr>
      <vt:lpstr>IC_Data_Server_Base_RAM_MB</vt:lpstr>
      <vt:lpstr>IC_Data_Server_CPU_Per_Agent</vt:lpstr>
      <vt:lpstr>IC_Data_Server_RAM_MB_Per_Agent</vt:lpstr>
      <vt:lpstr>IC_POLLER_SERVER_CPU_PER_MAIL</vt:lpstr>
      <vt:lpstr>IC_SIPTS_CPU_PER_AGENT</vt:lpstr>
      <vt:lpstr>IC_Suite_Server_Base_RAM__MB</vt:lpstr>
      <vt:lpstr>IC_Suite_Server_CPU_Per_Agent</vt:lpstr>
      <vt:lpstr>IC_Suite_Server_RAM__MB__per_Agent</vt:lpstr>
      <vt:lpstr>ICM_Server_Base_RAM_MB</vt:lpstr>
      <vt:lpstr>ICM_Server_CPU_Per_Agent</vt:lpstr>
      <vt:lpstr>ICM_Server_RAM_MB_per_Agent</vt:lpstr>
      <vt:lpstr>Intel_PIII_500MHz</vt:lpstr>
      <vt:lpstr>Network_Base__kbps</vt:lpstr>
      <vt:lpstr>Network_Load_per_Agent__kpbs</vt:lpstr>
      <vt:lpstr>Num_of_Chat_Contacts_Per_Month</vt:lpstr>
      <vt:lpstr>Num_of_Voice_Contacts_Per_Month</vt:lpstr>
      <vt:lpstr>Number_of_Concurrent_Agents__50_to_2500</vt:lpstr>
      <vt:lpstr>Number_of_Concurrent_Agents_for_Sizing</vt:lpstr>
      <vt:lpstr>Number_of_contacts_month_as_Multiples_of_contacts_day</vt:lpstr>
      <vt:lpstr>Number_of_Contacts_per_Month</vt:lpstr>
      <vt:lpstr>Number_of_Contacts_per_Peak_Busy_Hour__BHCA</vt:lpstr>
      <vt:lpstr>Number_of_Email_Agents</vt:lpstr>
      <vt:lpstr>Number_of_Email_Agents_for_Sizing</vt:lpstr>
      <vt:lpstr>Number_of_Email_Contacts_per_Month</vt:lpstr>
      <vt:lpstr>Number_of_Email_Contacts_per_Peak_Busy_Hour__BHCA</vt:lpstr>
      <vt:lpstr>Number_of_SIP_Agents</vt:lpstr>
      <vt:lpstr>Number_of_SIP_Agents_for_Sizing</vt:lpstr>
      <vt:lpstr>Number_of_SIP_Calls_per_Busy_Hour</vt:lpstr>
      <vt:lpstr>Number_of_Voice_Agents</vt:lpstr>
      <vt:lpstr>Number_of_Voice_Agents_for_Sizing</vt:lpstr>
      <vt:lpstr>Number_of_Voice_Contacts_per_Peak_Busy_Hour__BHCA</vt:lpstr>
      <vt:lpstr>Number_of_VP_Calls_per_Busy_Hour</vt:lpstr>
      <vt:lpstr>Number_of_VP_Ports</vt:lpstr>
      <vt:lpstr>Number_of_VP_Traffic_for_Sizing</vt:lpstr>
      <vt:lpstr>Number_of_Web_Agents</vt:lpstr>
      <vt:lpstr>Number_of_Web_Agents_for_Sizing</vt:lpstr>
      <vt:lpstr>Number_of_Web_Contacts_per_Peak_Busy_Hour__BHCA</vt:lpstr>
      <vt:lpstr>Peak_Busy_Hour_as___of_Total_Contacts</vt:lpstr>
      <vt:lpstr>Percentage_of_Email_Contact_with_Attachments</vt:lpstr>
      <vt:lpstr>POLLER_BASE_RAM</vt:lpstr>
      <vt:lpstr>POLLER_SERVER_RAM_PER_EMAIL</vt:lpstr>
      <vt:lpstr>Worksheet!Print_Area</vt:lpstr>
      <vt:lpstr>Processors</vt:lpstr>
      <vt:lpstr>SDK_CPU_PER_AGENT</vt:lpstr>
      <vt:lpstr>SDK_RAM_PER_AGENT</vt:lpstr>
      <vt:lpstr>SDK_RAM_PER_SERVER</vt:lpstr>
      <vt:lpstr>Selected_numCPU</vt:lpstr>
      <vt:lpstr>SIPTS_BASE_RAM</vt:lpstr>
      <vt:lpstr>SIPTS_RAM_PER_AGENT</vt:lpstr>
      <vt:lpstr>SPECint_base2000_of_PIII_500</vt:lpstr>
      <vt:lpstr>SPECint_selectedCPU</vt:lpstr>
      <vt:lpstr>TC_RAM_PER_AGENT</vt:lpstr>
      <vt:lpstr>TC_RAM_PER_SERVER</vt:lpstr>
      <vt:lpstr>TC_SPECBASE_PER_AGENT</vt:lpstr>
      <vt:lpstr>Telephony_Server_base_RAM_MB</vt:lpstr>
      <vt:lpstr>Telephony_Server_CPU_Per_Agent</vt:lpstr>
      <vt:lpstr>Telephony_Server_RAM_MB_per_Agent</vt:lpstr>
      <vt:lpstr>WebACD_Base_RAM_MB</vt:lpstr>
      <vt:lpstr>WebACD_CPU_Per_Agent</vt:lpstr>
      <vt:lpstr>WebACD_RAM_MB_per_Agent</vt:lpstr>
      <vt:lpstr>Workflow_CPU_Per_Call</vt:lpstr>
      <vt:lpstr>Workflow_RAM_Per_Call</vt:lpstr>
    </vt:vector>
  </TitlesOfParts>
  <Company>Avaya Inc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rbhat</dc:creator>
  <cp:lastModifiedBy>Windows SOE User</cp:lastModifiedBy>
  <cp:lastPrinted>2003-04-08T20:39:06Z</cp:lastPrinted>
  <dcterms:created xsi:type="dcterms:W3CDTF">2003-03-11T23:31:02Z</dcterms:created>
  <dcterms:modified xsi:type="dcterms:W3CDTF">2013-03-07T12:59:11Z</dcterms:modified>
</cp:coreProperties>
</file>